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OBRASPUBLICA\Control de Obra Jef. Const. D\CONTROL DE OBRA\FORMATOS DIR. CONSTRUCCIÓN-2019\FORMATOS VERSIÓN 2019 1.1\I.- CONTRATISTA\1.2.- FEDERAL\1.2.1.- FORMATOS\B.- TRAMITES DE PAGO\B.2.- ESTIMACIONES\"/>
    </mc:Choice>
  </mc:AlternateContent>
  <bookViews>
    <workbookView xWindow="240" yWindow="105" windowWidth="11790" windowHeight="6045"/>
  </bookViews>
  <sheets>
    <sheet name="FINIQUITO" sheetId="1" r:id="rId1"/>
  </sheets>
  <definedNames>
    <definedName name="_xlnm.Print_Area" localSheetId="0">FINIQUITO!$A$1:$AF$154</definedName>
    <definedName name="CUMPLE" localSheetId="0">#REF!</definedName>
    <definedName name="CUMPLE">#REF!</definedName>
    <definedName name="S" localSheetId="0">#REF!</definedName>
    <definedName name="S">#REF!</definedName>
    <definedName name="SDD" localSheetId="0">#REF!</definedName>
    <definedName name="SDD">#REF!</definedName>
    <definedName name="_xlnm.Print_Titles" localSheetId="0">FINIQUITO!$1:$31</definedName>
  </definedNames>
  <calcPr calcId="152511"/>
</workbook>
</file>

<file path=xl/calcChain.xml><?xml version="1.0" encoding="utf-8"?>
<calcChain xmlns="http://schemas.openxmlformats.org/spreadsheetml/2006/main">
  <c r="O138" i="1" l="1"/>
  <c r="N139" i="1"/>
  <c r="L140" i="1"/>
  <c r="N140" i="1" s="1"/>
  <c r="J133" i="1"/>
  <c r="O139" i="1" s="1"/>
  <c r="G132" i="1" l="1"/>
  <c r="I46" i="1"/>
  <c r="K46" i="1"/>
  <c r="L46" i="1" s="1"/>
  <c r="N46" i="1"/>
  <c r="O46" i="1" s="1"/>
  <c r="Q46" i="1"/>
  <c r="R46" i="1" s="1"/>
  <c r="W46" i="1"/>
  <c r="X46" i="1" s="1"/>
  <c r="AC46" i="1"/>
  <c r="AD46" i="1" s="1"/>
  <c r="AE46" i="1"/>
  <c r="I47" i="1"/>
  <c r="K47" i="1"/>
  <c r="L47" i="1" s="1"/>
  <c r="N47" i="1"/>
  <c r="O47" i="1" s="1"/>
  <c r="Q47" i="1"/>
  <c r="R47" i="1" s="1"/>
  <c r="W47" i="1"/>
  <c r="X47" i="1" s="1"/>
  <c r="AC47" i="1"/>
  <c r="AD47" i="1" s="1"/>
  <c r="AE47" i="1"/>
  <c r="I48" i="1"/>
  <c r="K48" i="1"/>
  <c r="L48" i="1" s="1"/>
  <c r="N48" i="1"/>
  <c r="O48" i="1" s="1"/>
  <c r="Q48" i="1"/>
  <c r="R48" i="1" s="1"/>
  <c r="W48" i="1"/>
  <c r="X48" i="1" s="1"/>
  <c r="AC48" i="1"/>
  <c r="AD48" i="1" s="1"/>
  <c r="AE48" i="1"/>
  <c r="I49" i="1"/>
  <c r="K49" i="1"/>
  <c r="L49" i="1" s="1"/>
  <c r="N49" i="1"/>
  <c r="O49" i="1" s="1"/>
  <c r="Q49" i="1"/>
  <c r="R49" i="1" s="1"/>
  <c r="W49" i="1"/>
  <c r="X49" i="1" s="1"/>
  <c r="AC49" i="1"/>
  <c r="AD49" i="1" s="1"/>
  <c r="AE49" i="1"/>
  <c r="I50" i="1"/>
  <c r="K50" i="1"/>
  <c r="L50" i="1" s="1"/>
  <c r="N50" i="1"/>
  <c r="O50" i="1" s="1"/>
  <c r="Q50" i="1"/>
  <c r="R50" i="1" s="1"/>
  <c r="W50" i="1"/>
  <c r="X50" i="1" s="1"/>
  <c r="AC50" i="1"/>
  <c r="AD50" i="1" s="1"/>
  <c r="AE50" i="1"/>
  <c r="I51" i="1"/>
  <c r="K51" i="1"/>
  <c r="L51" i="1" s="1"/>
  <c r="N51" i="1"/>
  <c r="O51" i="1" s="1"/>
  <c r="Q51" i="1"/>
  <c r="R51" i="1" s="1"/>
  <c r="W51" i="1"/>
  <c r="X51" i="1" s="1"/>
  <c r="AC51" i="1"/>
  <c r="AD51" i="1" s="1"/>
  <c r="AE51" i="1"/>
  <c r="I54" i="1"/>
  <c r="K54" i="1"/>
  <c r="L54" i="1" s="1"/>
  <c r="N54" i="1"/>
  <c r="O54" i="1" s="1"/>
  <c r="Q54" i="1"/>
  <c r="R54" i="1" s="1"/>
  <c r="W54" i="1"/>
  <c r="X54" i="1" s="1"/>
  <c r="AC54" i="1"/>
  <c r="AD54" i="1" s="1"/>
  <c r="AE54" i="1"/>
  <c r="I55" i="1"/>
  <c r="K55" i="1"/>
  <c r="L55" i="1" s="1"/>
  <c r="N55" i="1"/>
  <c r="O55" i="1" s="1"/>
  <c r="Q55" i="1"/>
  <c r="R55" i="1" s="1"/>
  <c r="W55" i="1"/>
  <c r="X55" i="1" s="1"/>
  <c r="AC55" i="1"/>
  <c r="AD55" i="1" s="1"/>
  <c r="AE55" i="1"/>
  <c r="I56" i="1"/>
  <c r="K56" i="1"/>
  <c r="L56" i="1" s="1"/>
  <c r="N56" i="1"/>
  <c r="O56" i="1" s="1"/>
  <c r="Q56" i="1"/>
  <c r="R56" i="1" s="1"/>
  <c r="W56" i="1"/>
  <c r="X56" i="1" s="1"/>
  <c r="AC56" i="1"/>
  <c r="AD56" i="1" s="1"/>
  <c r="AE56" i="1"/>
  <c r="I57" i="1"/>
  <c r="K57" i="1"/>
  <c r="L57" i="1" s="1"/>
  <c r="N57" i="1"/>
  <c r="O57" i="1" s="1"/>
  <c r="Q57" i="1"/>
  <c r="R57" i="1" s="1"/>
  <c r="W57" i="1"/>
  <c r="X57" i="1" s="1"/>
  <c r="AC57" i="1"/>
  <c r="AD57" i="1" s="1"/>
  <c r="AE57" i="1"/>
  <c r="I58" i="1"/>
  <c r="K58" i="1"/>
  <c r="L58" i="1" s="1"/>
  <c r="N58" i="1"/>
  <c r="O58" i="1" s="1"/>
  <c r="Q58" i="1"/>
  <c r="R58" i="1" s="1"/>
  <c r="W58" i="1"/>
  <c r="X58" i="1" s="1"/>
  <c r="AC58" i="1"/>
  <c r="AD58" i="1" s="1"/>
  <c r="AE58" i="1"/>
  <c r="I61" i="1"/>
  <c r="I62" i="1" s="1"/>
  <c r="G117" i="1" s="1"/>
  <c r="K61" i="1"/>
  <c r="L61" i="1" s="1"/>
  <c r="L62" i="1" s="1"/>
  <c r="N61" i="1"/>
  <c r="O61" i="1" s="1"/>
  <c r="O62" i="1" s="1"/>
  <c r="Q61" i="1"/>
  <c r="R61" i="1" s="1"/>
  <c r="R62" i="1" s="1"/>
  <c r="W61" i="1"/>
  <c r="X61" i="1" s="1"/>
  <c r="X62" i="1" s="1"/>
  <c r="AC61" i="1"/>
  <c r="AD61" i="1" s="1"/>
  <c r="AD62" i="1" s="1"/>
  <c r="AE61" i="1"/>
  <c r="I64" i="1"/>
  <c r="K64" i="1"/>
  <c r="L64" i="1" s="1"/>
  <c r="N64" i="1"/>
  <c r="O64" i="1" s="1"/>
  <c r="Q64" i="1"/>
  <c r="R64" i="1" s="1"/>
  <c r="W64" i="1"/>
  <c r="X64" i="1" s="1"/>
  <c r="AC64" i="1"/>
  <c r="AD64" i="1" s="1"/>
  <c r="AE64" i="1"/>
  <c r="I65" i="1"/>
  <c r="K65" i="1"/>
  <c r="L65" i="1" s="1"/>
  <c r="N65" i="1"/>
  <c r="O65" i="1" s="1"/>
  <c r="Q65" i="1"/>
  <c r="R65" i="1" s="1"/>
  <c r="W65" i="1"/>
  <c r="X65" i="1" s="1"/>
  <c r="AC65" i="1"/>
  <c r="AD65" i="1" s="1"/>
  <c r="AE65" i="1"/>
  <c r="I66" i="1"/>
  <c r="K66" i="1"/>
  <c r="L66" i="1" s="1"/>
  <c r="N66" i="1"/>
  <c r="O66" i="1" s="1"/>
  <c r="Q66" i="1"/>
  <c r="R66" i="1" s="1"/>
  <c r="W66" i="1"/>
  <c r="X66" i="1" s="1"/>
  <c r="AC66" i="1"/>
  <c r="AD66" i="1" s="1"/>
  <c r="AE66" i="1"/>
  <c r="I67" i="1"/>
  <c r="K67" i="1"/>
  <c r="L67" i="1" s="1"/>
  <c r="N67" i="1"/>
  <c r="O67" i="1" s="1"/>
  <c r="Q67" i="1"/>
  <c r="R67" i="1" s="1"/>
  <c r="W67" i="1"/>
  <c r="X67" i="1" s="1"/>
  <c r="AC67" i="1"/>
  <c r="AD67" i="1" s="1"/>
  <c r="AE67" i="1"/>
  <c r="I70" i="1"/>
  <c r="K70" i="1"/>
  <c r="L70" i="1" s="1"/>
  <c r="N70" i="1"/>
  <c r="O70" i="1" s="1"/>
  <c r="Q70" i="1"/>
  <c r="R70" i="1" s="1"/>
  <c r="W70" i="1"/>
  <c r="X70" i="1" s="1"/>
  <c r="AC70" i="1"/>
  <c r="AD70" i="1" s="1"/>
  <c r="AE70" i="1"/>
  <c r="I71" i="1"/>
  <c r="K71" i="1"/>
  <c r="L71" i="1" s="1"/>
  <c r="N71" i="1"/>
  <c r="O71" i="1" s="1"/>
  <c r="Q71" i="1"/>
  <c r="R71" i="1" s="1"/>
  <c r="W71" i="1"/>
  <c r="X71" i="1" s="1"/>
  <c r="AC71" i="1"/>
  <c r="AD71" i="1" s="1"/>
  <c r="AE71" i="1"/>
  <c r="I74" i="1"/>
  <c r="K74" i="1"/>
  <c r="L74" i="1" s="1"/>
  <c r="N74" i="1"/>
  <c r="O74" i="1" s="1"/>
  <c r="Q74" i="1"/>
  <c r="R74" i="1" s="1"/>
  <c r="W74" i="1"/>
  <c r="X74" i="1" s="1"/>
  <c r="AC74" i="1"/>
  <c r="AD74" i="1" s="1"/>
  <c r="AE74" i="1"/>
  <c r="I75" i="1"/>
  <c r="K75" i="1"/>
  <c r="L75" i="1" s="1"/>
  <c r="N75" i="1"/>
  <c r="O75" i="1" s="1"/>
  <c r="Q75" i="1"/>
  <c r="R75" i="1" s="1"/>
  <c r="W75" i="1"/>
  <c r="X75" i="1" s="1"/>
  <c r="AC75" i="1"/>
  <c r="AD75" i="1" s="1"/>
  <c r="AE75" i="1"/>
  <c r="I78" i="1"/>
  <c r="I79" i="1" s="1"/>
  <c r="G121" i="1" s="1"/>
  <c r="K78" i="1"/>
  <c r="L78" i="1" s="1"/>
  <c r="L79" i="1" s="1"/>
  <c r="N78" i="1"/>
  <c r="O78" i="1" s="1"/>
  <c r="O79" i="1" s="1"/>
  <c r="Q78" i="1"/>
  <c r="R78" i="1" s="1"/>
  <c r="R79" i="1" s="1"/>
  <c r="W78" i="1"/>
  <c r="X78" i="1" s="1"/>
  <c r="X79" i="1" s="1"/>
  <c r="AC78" i="1"/>
  <c r="AD78" i="1" s="1"/>
  <c r="AD79" i="1" s="1"/>
  <c r="AE78" i="1"/>
  <c r="I81" i="1"/>
  <c r="I82" i="1" s="1"/>
  <c r="G122" i="1" s="1"/>
  <c r="K81" i="1"/>
  <c r="L81" i="1" s="1"/>
  <c r="L82" i="1" s="1"/>
  <c r="N81" i="1"/>
  <c r="O81" i="1" s="1"/>
  <c r="O82" i="1" s="1"/>
  <c r="Q81" i="1"/>
  <c r="R81" i="1" s="1"/>
  <c r="R82" i="1" s="1"/>
  <c r="W81" i="1"/>
  <c r="X81" i="1" s="1"/>
  <c r="X82" i="1" s="1"/>
  <c r="AC81" i="1"/>
  <c r="AD81" i="1" s="1"/>
  <c r="AD82" i="1" s="1"/>
  <c r="AE81" i="1"/>
  <c r="I43" i="1"/>
  <c r="I42" i="1"/>
  <c r="I41" i="1"/>
  <c r="I40" i="1"/>
  <c r="I39" i="1"/>
  <c r="I38" i="1"/>
  <c r="I35" i="1"/>
  <c r="I34" i="1"/>
  <c r="I33" i="1"/>
  <c r="Z64" i="1" l="1"/>
  <c r="AA64" i="1" s="1"/>
  <c r="T64" i="1"/>
  <c r="U64" i="1" s="1"/>
  <c r="AF64" i="1" s="1"/>
  <c r="Z58" i="1"/>
  <c r="AA58" i="1" s="1"/>
  <c r="T58" i="1"/>
  <c r="U58" i="1" s="1"/>
  <c r="AF58" i="1" s="1"/>
  <c r="X68" i="1"/>
  <c r="I44" i="1"/>
  <c r="G114" i="1" s="1"/>
  <c r="Z75" i="1"/>
  <c r="AA75" i="1" s="1"/>
  <c r="T75" i="1"/>
  <c r="U75" i="1" s="1"/>
  <c r="AD76" i="1"/>
  <c r="R76" i="1"/>
  <c r="L76" i="1"/>
  <c r="Z71" i="1"/>
  <c r="AA71" i="1" s="1"/>
  <c r="T71" i="1"/>
  <c r="U71" i="1" s="1"/>
  <c r="AD72" i="1"/>
  <c r="R72" i="1"/>
  <c r="L72" i="1"/>
  <c r="Z67" i="1"/>
  <c r="AA67" i="1" s="1"/>
  <c r="T67" i="1"/>
  <c r="U67" i="1" s="1"/>
  <c r="Z65" i="1"/>
  <c r="AA65" i="1" s="1"/>
  <c r="T65" i="1"/>
  <c r="U65" i="1" s="1"/>
  <c r="Z56" i="1"/>
  <c r="AA56" i="1" s="1"/>
  <c r="T56" i="1"/>
  <c r="U56" i="1" s="1"/>
  <c r="Z54" i="1"/>
  <c r="AA54" i="1" s="1"/>
  <c r="T54" i="1"/>
  <c r="U54" i="1" s="1"/>
  <c r="Z50" i="1"/>
  <c r="AA50" i="1" s="1"/>
  <c r="T50" i="1"/>
  <c r="U50" i="1" s="1"/>
  <c r="Z48" i="1"/>
  <c r="AA48" i="1" s="1"/>
  <c r="AF48" i="1" s="1"/>
  <c r="T48" i="1"/>
  <c r="U48" i="1" s="1"/>
  <c r="Z46" i="1"/>
  <c r="AA46" i="1" s="1"/>
  <c r="T46" i="1"/>
  <c r="U46" i="1" s="1"/>
  <c r="AD52" i="1"/>
  <c r="X52" i="1"/>
  <c r="R52" i="1"/>
  <c r="R68" i="1"/>
  <c r="I36" i="1"/>
  <c r="G113" i="1" s="1"/>
  <c r="X76" i="1"/>
  <c r="O76" i="1"/>
  <c r="I76" i="1"/>
  <c r="G120" i="1" s="1"/>
  <c r="X72" i="1"/>
  <c r="O72" i="1"/>
  <c r="I72" i="1"/>
  <c r="G119" i="1" s="1"/>
  <c r="Z55" i="1"/>
  <c r="AA55" i="1" s="1"/>
  <c r="T55" i="1"/>
  <c r="U55" i="1" s="1"/>
  <c r="AD59" i="1"/>
  <c r="X59" i="1"/>
  <c r="Z51" i="1"/>
  <c r="AA51" i="1" s="1"/>
  <c r="T51" i="1"/>
  <c r="U51" i="1" s="1"/>
  <c r="Z49" i="1"/>
  <c r="AA49" i="1" s="1"/>
  <c r="T49" i="1"/>
  <c r="U49" i="1" s="1"/>
  <c r="AF49" i="1" s="1"/>
  <c r="Z47" i="1"/>
  <c r="AA47" i="1" s="1"/>
  <c r="T47" i="1"/>
  <c r="U47" i="1" s="1"/>
  <c r="O52" i="1"/>
  <c r="I52" i="1"/>
  <c r="G115" i="1" s="1"/>
  <c r="AD68" i="1"/>
  <c r="O68" i="1"/>
  <c r="L68" i="1"/>
  <c r="I68" i="1"/>
  <c r="G118" i="1" s="1"/>
  <c r="I59" i="1"/>
  <c r="G116" i="1" s="1"/>
  <c r="L52" i="1"/>
  <c r="O59" i="1"/>
  <c r="R59" i="1"/>
  <c r="L59" i="1"/>
  <c r="Z78" i="1"/>
  <c r="AA78" i="1" s="1"/>
  <c r="AA79" i="1" s="1"/>
  <c r="T78" i="1"/>
  <c r="U78" i="1" s="1"/>
  <c r="U79" i="1" s="1"/>
  <c r="Z74" i="1"/>
  <c r="AA74" i="1" s="1"/>
  <c r="T74" i="1"/>
  <c r="U74" i="1" s="1"/>
  <c r="U76" i="1" s="1"/>
  <c r="Z70" i="1"/>
  <c r="AA70" i="1" s="1"/>
  <c r="T70" i="1"/>
  <c r="U70" i="1" s="1"/>
  <c r="Z66" i="1"/>
  <c r="AA66" i="1" s="1"/>
  <c r="T66" i="1"/>
  <c r="U66" i="1" s="1"/>
  <c r="AF74" i="1"/>
  <c r="Z81" i="1"/>
  <c r="AA81" i="1" s="1"/>
  <c r="T81" i="1"/>
  <c r="U81" i="1" s="1"/>
  <c r="U82" i="1" s="1"/>
  <c r="Z61" i="1"/>
  <c r="AA61" i="1" s="1"/>
  <c r="T61" i="1"/>
  <c r="U61" i="1" s="1"/>
  <c r="U62" i="1" s="1"/>
  <c r="Z57" i="1"/>
  <c r="AA57" i="1" s="1"/>
  <c r="T57" i="1"/>
  <c r="U57" i="1" s="1"/>
  <c r="AA76" i="1" l="1"/>
  <c r="AF46" i="1"/>
  <c r="AF56" i="1"/>
  <c r="AA68" i="1"/>
  <c r="AF65" i="1"/>
  <c r="AF71" i="1"/>
  <c r="G123" i="1"/>
  <c r="U68" i="1"/>
  <c r="AF68" i="1" s="1"/>
  <c r="H118" i="1" s="1"/>
  <c r="I118" i="1" s="1"/>
  <c r="U72" i="1"/>
  <c r="AA52" i="1"/>
  <c r="AF55" i="1"/>
  <c r="AF50" i="1"/>
  <c r="AF54" i="1"/>
  <c r="AF67" i="1"/>
  <c r="AF75" i="1"/>
  <c r="U59" i="1"/>
  <c r="AA72" i="1"/>
  <c r="U52" i="1"/>
  <c r="AF52" i="1" s="1"/>
  <c r="H115" i="1" s="1"/>
  <c r="I115" i="1" s="1"/>
  <c r="AF51" i="1"/>
  <c r="I84" i="1"/>
  <c r="I85" i="1" s="1"/>
  <c r="AF47" i="1"/>
  <c r="AF66" i="1"/>
  <c r="AF61" i="1"/>
  <c r="AF62" i="1" s="1"/>
  <c r="H117" i="1" s="1"/>
  <c r="I117" i="1" s="1"/>
  <c r="AA62" i="1"/>
  <c r="AF81" i="1"/>
  <c r="AF82" i="1" s="1"/>
  <c r="H122" i="1" s="1"/>
  <c r="I122" i="1" s="1"/>
  <c r="AA82" i="1"/>
  <c r="AF76" i="1"/>
  <c r="H120" i="1" s="1"/>
  <c r="I120" i="1" s="1"/>
  <c r="AF57" i="1"/>
  <c r="AF78" i="1"/>
  <c r="AF79" i="1" s="1"/>
  <c r="H121" i="1" s="1"/>
  <c r="I121" i="1" s="1"/>
  <c r="AF70" i="1"/>
  <c r="AF72" i="1" s="1"/>
  <c r="H119" i="1" s="1"/>
  <c r="I119" i="1" s="1"/>
  <c r="AA59" i="1"/>
  <c r="AE43" i="1"/>
  <c r="AC43" i="1"/>
  <c r="AD43" i="1" s="1"/>
  <c r="W43" i="1"/>
  <c r="X43" i="1" s="1"/>
  <c r="Q43" i="1"/>
  <c r="R43" i="1" s="1"/>
  <c r="N43" i="1"/>
  <c r="O43" i="1" s="1"/>
  <c r="K43" i="1"/>
  <c r="AE42" i="1"/>
  <c r="AC42" i="1"/>
  <c r="AD42" i="1" s="1"/>
  <c r="W42" i="1"/>
  <c r="X42" i="1" s="1"/>
  <c r="Q42" i="1"/>
  <c r="R42" i="1" s="1"/>
  <c r="N42" i="1"/>
  <c r="O42" i="1" s="1"/>
  <c r="K42" i="1"/>
  <c r="AE41" i="1"/>
  <c r="AC41" i="1"/>
  <c r="AD41" i="1" s="1"/>
  <c r="W41" i="1"/>
  <c r="X41" i="1" s="1"/>
  <c r="Q41" i="1"/>
  <c r="R41" i="1" s="1"/>
  <c r="N41" i="1"/>
  <c r="O41" i="1" s="1"/>
  <c r="K41" i="1"/>
  <c r="AE40" i="1"/>
  <c r="AC40" i="1"/>
  <c r="AD40" i="1" s="1"/>
  <c r="W40" i="1"/>
  <c r="X40" i="1" s="1"/>
  <c r="Q40" i="1"/>
  <c r="R40" i="1" s="1"/>
  <c r="N40" i="1"/>
  <c r="O40" i="1" s="1"/>
  <c r="K40" i="1"/>
  <c r="AE39" i="1"/>
  <c r="AC39" i="1"/>
  <c r="AD39" i="1" s="1"/>
  <c r="W39" i="1"/>
  <c r="X39" i="1" s="1"/>
  <c r="Q39" i="1"/>
  <c r="R39" i="1" s="1"/>
  <c r="N39" i="1"/>
  <c r="O39" i="1" s="1"/>
  <c r="K39" i="1"/>
  <c r="AE38" i="1"/>
  <c r="AC38" i="1"/>
  <c r="AD38" i="1" s="1"/>
  <c r="AD44" i="1" s="1"/>
  <c r="W38" i="1"/>
  <c r="X38" i="1" s="1"/>
  <c r="Q38" i="1"/>
  <c r="R38" i="1" s="1"/>
  <c r="N38" i="1"/>
  <c r="O38" i="1" s="1"/>
  <c r="O44" i="1" s="1"/>
  <c r="K38" i="1"/>
  <c r="AE35" i="1"/>
  <c r="AC35" i="1"/>
  <c r="AD35" i="1" s="1"/>
  <c r="W35" i="1"/>
  <c r="X35" i="1" s="1"/>
  <c r="Q35" i="1"/>
  <c r="R35" i="1" s="1"/>
  <c r="N35" i="1"/>
  <c r="O35" i="1" s="1"/>
  <c r="K35" i="1"/>
  <c r="AE34" i="1"/>
  <c r="AC34" i="1"/>
  <c r="AD34" i="1" s="1"/>
  <c r="W34" i="1"/>
  <c r="X34" i="1" s="1"/>
  <c r="Q34" i="1"/>
  <c r="R34" i="1" s="1"/>
  <c r="N34" i="1"/>
  <c r="O34" i="1" s="1"/>
  <c r="K34" i="1"/>
  <c r="AE33" i="1"/>
  <c r="AC33" i="1"/>
  <c r="AD33" i="1" s="1"/>
  <c r="W33" i="1"/>
  <c r="X33" i="1" s="1"/>
  <c r="X36" i="1" s="1"/>
  <c r="Q33" i="1"/>
  <c r="R33" i="1" s="1"/>
  <c r="N33" i="1"/>
  <c r="O33" i="1" s="1"/>
  <c r="K33" i="1"/>
  <c r="O36" i="1" l="1"/>
  <c r="O84" i="1" s="1"/>
  <c r="O85" i="1" s="1"/>
  <c r="X44" i="1"/>
  <c r="X84" i="1" s="1"/>
  <c r="X85" i="1" s="1"/>
  <c r="R44" i="1"/>
  <c r="AF59" i="1"/>
  <c r="H116" i="1" s="1"/>
  <c r="I116" i="1" s="1"/>
  <c r="R36" i="1"/>
  <c r="R84" i="1" s="1"/>
  <c r="R85" i="1" s="1"/>
  <c r="AD36" i="1"/>
  <c r="AD84" i="1" s="1"/>
  <c r="Z33" i="1"/>
  <c r="AA33" i="1" s="1"/>
  <c r="L33" i="1"/>
  <c r="Z34" i="1"/>
  <c r="AA34" i="1" s="1"/>
  <c r="L34" i="1"/>
  <c r="Z35" i="1"/>
  <c r="AA35" i="1" s="1"/>
  <c r="L35" i="1"/>
  <c r="Z38" i="1"/>
  <c r="AA38" i="1" s="1"/>
  <c r="L38" i="1"/>
  <c r="Z39" i="1"/>
  <c r="AA39" i="1" s="1"/>
  <c r="L39" i="1"/>
  <c r="Z40" i="1"/>
  <c r="AA40" i="1" s="1"/>
  <c r="L40" i="1"/>
  <c r="Z41" i="1"/>
  <c r="AA41" i="1" s="1"/>
  <c r="L41" i="1"/>
  <c r="Z42" i="1"/>
  <c r="AA42" i="1" s="1"/>
  <c r="L42" i="1"/>
  <c r="Z43" i="1"/>
  <c r="AA43" i="1" s="1"/>
  <c r="L43" i="1"/>
  <c r="T33" i="1"/>
  <c r="U33" i="1" s="1"/>
  <c r="T35" i="1"/>
  <c r="U35" i="1" s="1"/>
  <c r="T38" i="1"/>
  <c r="T40" i="1"/>
  <c r="U40" i="1" s="1"/>
  <c r="T42" i="1"/>
  <c r="U42" i="1" s="1"/>
  <c r="T34" i="1"/>
  <c r="U34" i="1" s="1"/>
  <c r="T39" i="1"/>
  <c r="U39" i="1" s="1"/>
  <c r="T41" i="1"/>
  <c r="U41" i="1" s="1"/>
  <c r="T43" i="1"/>
  <c r="U43" i="1" s="1"/>
  <c r="U36" i="1" l="1"/>
  <c r="L44" i="1"/>
  <c r="L36" i="1"/>
  <c r="AD85" i="1"/>
  <c r="AA44" i="1"/>
  <c r="AA36" i="1"/>
  <c r="AA84" i="1" s="1"/>
  <c r="U38" i="1"/>
  <c r="AF40" i="1"/>
  <c r="AF42" i="1"/>
  <c r="AF35" i="1"/>
  <c r="AF43" i="1"/>
  <c r="AF41" i="1"/>
  <c r="AF39" i="1"/>
  <c r="AF34" i="1"/>
  <c r="AF33" i="1"/>
  <c r="AA85" i="1" l="1"/>
  <c r="L84" i="1"/>
  <c r="L85" i="1" s="1"/>
  <c r="AF36" i="1"/>
  <c r="H113" i="1" s="1"/>
  <c r="AF38" i="1"/>
  <c r="U44" i="1"/>
  <c r="U84" i="1" s="1"/>
  <c r="AF85" i="1"/>
  <c r="AF44" i="1" l="1"/>
  <c r="H114" i="1" s="1"/>
  <c r="I114" i="1" s="1"/>
  <c r="U85" i="1"/>
  <c r="H123" i="1"/>
  <c r="I113" i="1"/>
  <c r="I123" i="1" s="1"/>
  <c r="I126" i="1" l="1"/>
  <c r="I127" i="1"/>
  <c r="H126" i="1"/>
  <c r="G133" i="1" s="1"/>
  <c r="H127" i="1"/>
  <c r="J134" i="1" l="1"/>
  <c r="G134" i="1"/>
</calcChain>
</file>

<file path=xl/sharedStrings.xml><?xml version="1.0" encoding="utf-8"?>
<sst xmlns="http://schemas.openxmlformats.org/spreadsheetml/2006/main" count="224" uniqueCount="159">
  <si>
    <t>Clave</t>
  </si>
  <si>
    <t>Unidad</t>
  </si>
  <si>
    <t>Volumen Contratado</t>
  </si>
  <si>
    <t>P.U. (Pesos)</t>
  </si>
  <si>
    <t>Importe</t>
  </si>
  <si>
    <t>Volumen total estimado</t>
  </si>
  <si>
    <t>Importe estimado</t>
  </si>
  <si>
    <t>Estimación  1</t>
  </si>
  <si>
    <t>Estimación 2</t>
  </si>
  <si>
    <t>Estimación 3</t>
  </si>
  <si>
    <t>Aditivas 1</t>
  </si>
  <si>
    <t>Aditivas 2</t>
  </si>
  <si>
    <t>Extraordinarios 1</t>
  </si>
  <si>
    <t>Volumen</t>
  </si>
  <si>
    <t>P.U.</t>
  </si>
  <si>
    <t>M2</t>
  </si>
  <si>
    <t>M3</t>
  </si>
  <si>
    <t>ML</t>
  </si>
  <si>
    <t>PZA</t>
  </si>
  <si>
    <t>0001</t>
  </si>
  <si>
    <t>TRABAJOS PRELIMINARES</t>
  </si>
  <si>
    <t>LIMPIEZA DE TERRENO A MANO, INCLUYE: CHAPEO DE MALEZA, RECOLECCION DE BASURA, ACARREO A PIE DE TIRO, MANO DE  OBRA,  EQUIPO, HERRAMIENTA  Y  TODO  LO  NECESARIO PARA SU CORRECTA  EJECUCION, (SEGUN INDICACIONES DE LA DEPENDENCIA).</t>
  </si>
  <si>
    <t>TRAZO Y NIVELACION A EJES DE DESPLANTE DE EDIFICIOS,  POR  MEDIOS  MANUALES, INCLUYE: CARGO   DIRECTO   POR   EL   COSTO  DE  LOS MATERIALES  Y MANO DE OBRA QUE INTERVENGAN, LOCALIZACION   GENERAL,   LOCALIZACION   DE ENTRE-EJES, SEÑALAMIENTOS, ESTACADO, BANCOS DE NIVEL, MOJONERAS, REFERENCIAS, LIMPIEZA, ACARREOS,      EQUIPO     DE     SEGURIDAD, INSTALACIONES  ESPECIFICAS,  DEPRECIACION Y DEMAS  DERIVADOS  DEL  USO DE HERRAMIENTA Y EQUIPO,   Y   TODO  LO  NECESARIO  PARA  SU CORRECTA EJECUCION.</t>
  </si>
  <si>
    <t>EXCAVACION EN CUALQUIER TIPO DE MATERIAL EXCEPTO  ROCA,  EN  SECO  O  EN  AGUA,  CON CUALQUIER     MAQUINARIA     A    CUALQUIER PROFUNDIDAD.  INCLUYE  ACARREO  FUERA DE LA OBRA.</t>
  </si>
  <si>
    <t>CIMENTACION</t>
  </si>
  <si>
    <t>CIMIENTO Y DESPLANTE DE MAMPOSTERIA CON PIEDRA  DE LA REGION DE 30 CMS. DE ESPESOR, ASENTADA   CON   MORTERO  (CG:C:P)  1:5:20, ENTRAÑADO A 1 VISTA.</t>
  </si>
  <si>
    <t>CADENA DE CIMENTACION DE CONCRETO F'C= 200KG/CM2  DE  15X10  CMS DE SECCION REFORZADA ARMEX  10-4  CMS.  INC.  CIMBRA COMUN A DOS CARAS.</t>
  </si>
  <si>
    <t>IMPERMEABILIZACION DE CADENA DE CIMENTACION HASTA  DE 30 CMS. DE ANCHO CON MICROLASTIC. INC.   LIMPIEZA   Y   PREPARACION   DE   LA SUPERFICIE.</t>
  </si>
  <si>
    <t>RELLENO CON MATERIAL PRODUCTO DE LAS EXCAVACIONES  Y/O  DEMOLICIONES EN CAPAS DE 20  CMS.  COMPACTADO  CON  PISON  DE MANO Y AGUA.  INC.  ACARREOS  LIBRES  DEL MATERIAL DESDE CUALQUIER LUGAR DE LA OBRA.</t>
  </si>
  <si>
    <t>SUMINISTRO Y RELLENO DE MATERIAL INERTE (ESCOMBRO  NEGRO)  COMPACTADO  CON  PISON Y AGUA  EN  CAPAS  DE  20  CMS.  DE ESP. INC. ACARREO DENTRO DE LA OBRA, MEDIDO COMPACTO.</t>
  </si>
  <si>
    <t>ANCLAJE DE CASTILLO DE CONCRETO F'C= 200KG/CM2.  DE 30X30 CM. DE SECCION, REFORZADO CON   ARMEX  15-15/4  INCL.  CIMBRA  COMUN, HABILITADO, COLADO Y VIBRADO.</t>
  </si>
  <si>
    <t>MUROS, CADENAS Y CASTILLOS</t>
  </si>
  <si>
    <t>MURO DE BLOCK HUECO DE CONCRETO, TIPO INTERMEDIO  CON  RESISTENCIA  MINIMA  A  LA COMPRESION  DE  40 KG/CM2 (RBH 40), DE 15 X20  X  40  CM  (3  HUECOS), ACABADO COMUN A CUALQUIER   NIVEL,   ASENTADO  CON  MORTERO CEMENTO GRIS-CAL-POLVO EN PROPORCION 1:2:7, INCLUYE:  FLETES  A  OBRA, ACARREO HASTA EL LUGAR   DE   SU  UTILIZACION,  ELEVACION  A CUALQUIER     NIVEL,    CORTES,    AJUSTES, ELABORACION DEL MORTERO, RECORTE DE MORTERO EN  LAS JUNTAS AL RAS, LIMPIEZA Y RETIRO DE SOBRANTES   FUERA   DE   OBRA,   EQUIPO  DE SEGURIDAD,    ANDAMIOS,   MANO   DE   OBRA, MATERIALES,  HERRAMIENTA,  EQUIPO Y TODO LO NECESARIO PARA SU CORRECTA EJECUCION.</t>
  </si>
  <si>
    <t>ANCLAJE DE CASTILLO AHOGADO EN CADENAS O CONTRATRABE  DE  CIMENTACION, A BASE DE UNA VARILLA   DE  3/8",  AMARRADA  CON  ALAMBRE RECOCIDO  AL ACERO, INCLUYE: ESCUADRA DE 30CMS  DE  LONGITUD  Y 0.60 MTS DE DESARROLLO PARA   TRASLAPE,   HABILITADO   DEL  ACERO,CORTES, AMARRES, DESCALIBRES, DESPERDICIOS, MATERIALES,   MANO   DE   OBRA,   EQUIPO  Y HERRAMIENTA.</t>
  </si>
  <si>
    <t>CASTILLO AHOGADO DE CONCRETO F'C= 200KG/CM2  EN  UN AGUJERO DE BLOCK DE 15X20X40CMS.  REFORZADO  CON  UNA VARILLA DEL NO.3. INC. HABILITADO Y COLADO.</t>
  </si>
  <si>
    <t>CADENA (CERRAMIENTO) DE CONCRETO F'C= 200KG/CM2  DE  15X20  CMS. DE SECCION REF. CON ARMEX    15-20-4.    INC.   CIMBRA   COMUN, HABILITADO Y COLADO.</t>
  </si>
  <si>
    <t>CASTILLO DE CONCRETO F'C=200 KG/CM2 DE 15X15   CMS. DE SECCION REFORZADO CON ARMEX 15-15-4.  INC.  CIMBRA  COMUN, HABILITADO Y COLADO.</t>
  </si>
  <si>
    <t>CADENA DE NIVELACION DE CONCRETO F'C= 200KG/CM2  DE  15X10  CMS DE SECCION REFORZADA CON  ARMEX  10-4  INC.  CIMBRA  COMUN A DOS CARAS.</t>
  </si>
  <si>
    <t>LOSAS Y ACABADOS EN AZOTEA</t>
  </si>
  <si>
    <t>LOSA DE VIGUETA 12-3 Y BOVEDILLA DE 15x25x56  CMS,  A CUALQUIER NIVEL, CONCRETO f'c= 200  KG/CM2, A CUALQUIER ALTURA, CON 3CM.  DE  CAPA DE COMPRESION, INCLUYE: MALLA ELECTROSOLDADA   6X6-10/10,  HABILITADO  DE LOSA,    ELEVACION   DE   LOS   MATERIALES, DESPERDICIOS,   APUNTALAMIENTO,  ANDAMIAJE, FRONTERAS,   BASTONES,   ACOMODO,   COLADO, VIBRADO,   DESCIMBRADO,   CURADO,   EQUIPO, HERRAMIENTA,   MANO  DE  OBRA,  Y  TODO  LO NECESARIO PARA SU CORRECTA EJECUCION.</t>
  </si>
  <si>
    <t>ACABADO SUPERIOR DE AZOTEA. INC. DERRETIDO MORTERO   CG:P   (1:2.5),   CALCRETO  P/DAR PENDIENTE  C/MORTERO CG:C:P:G: (1:18:27:36) Y ACABADO C/MASILLA PULIDA (1:27:9).</t>
  </si>
  <si>
    <t>PRETIL O CABALLETE EN AZOTEA CON UNA FILA DE   BLOCK DE 10X20X40 CMS. HASTA 8.00 MTS. DE   ALT.  INC.  APLANADOS  A  UNA  CARA  Y PERFILACIONES.</t>
  </si>
  <si>
    <t>FORJADO DE CHAFLAN CON MORTERO CEMENTO GRIS-CAL-POLVO,  EN  PROPORCION  1:4:12, DE SECCION  TRIANGULAR  DE 5 CMS POR LADO, CON ACABADO   FINAL   DE  MASILLA  CON  MORTERO CEMENTO     GRIS-CAL-POLVO    CERNIDO    EN PROPORCION    1:18:9,    INCLUYE:   FLETES, ACARREOS,   ELEVACION  A  CUALQUIER  NIVEL, PICADO EN AREAS DE CONCRETO, HUMEDECIDO DEL AREA,  COLOCACION  Y  TENDIDO,  LIMPIEZA  Y RETIRO  DE  SOBRANTES  FUERA  DE  LA  OBRA, DESPERDICIOS,      MATERIALES,      EQUIPO, HERRAMIENTA,   MANO   DE  OBRA  Y  TODO  LO NECESARIO  PARA  SU  CORRECTA  EJECUCION, A CUALQUIER ALTURA O NIVEL.</t>
  </si>
  <si>
    <t>SUMINISTRO Y COLOCACION DE GARGOLAS DE PVC PARA DRENAJE PLUVIAL DE 3" DE DIAMETRO Y 50CMS.   DE   LONGITUD.  INC.  AMACIZADO  CON MORTERO (CG:C:P) PROP. 1:2:7.</t>
  </si>
  <si>
    <t>PISOS</t>
  </si>
  <si>
    <t>PISO DE CONC. F'C= 150 KG/CM2 DE 5 CMS. DE ESP. COLADO CONTINUO. INC. CIMBRA Y A CABADOPULIDO, ESTUCADO O ESCOBILLADO.</t>
  </si>
  <si>
    <t>ACABADOS</t>
  </si>
  <si>
    <t>SUMINISTRO Y COLOCACION DE HAMAQUEROS DOBLES CON TAPA CROMADOS.</t>
  </si>
  <si>
    <t>CADENA DE CONCRETO F'C= 200 KG/CM2 DE 15X10CMS.  EN ANTEPECHO DE VENTANA SOBRE MURO DE BLOCK, REFORZADO CON ARMEX 10-4 INC. CIMBRA COMUN, COLADO Y DESCIMBRADO.</t>
  </si>
  <si>
    <t>APLANADO A TRES CAPAS EN PLAFON A CUALQUIER ALTURA  O  NIVEL, A PLOMO Y REGLA: RICH CON MORTERO  CEMENTO  GRIS-POLVO  EN PROPORCION 1:2.5,   EMPARCHE   CON   MORTERO   CEMENTO GRIS-CAL-POLVO   EN  PROPORCION  1:4:12,  Y ACABADO  FINAL ESTUCO O MASILLA CON MORTERO CEMENTO GRIS-CAL-POLVO    CERNIDO    EN PROPORCION  1:18:9,  CON LLANA METALICA, DE 3.00  CMS  DE  ESPESOR  PROMEDIO,  INCLUYE: FLETES,   ACARREOS,  HUMEDECIMIENTO  DE  LA SUPERFICIE,   MAESTREADO,   UTILIZACION  DE REGLAS   METALICAS,   ANDAMIOS,  PERFILADO, EMBOQUILLADO,  CURADO,  REMATES,  PICADO DE LAS AREAS DE CONCRETO, LIMPIEZA Y RETIRO DE SOBRANTES  FUERA  DE LA OBRA, DESPERDICIOS, MATERIALES,  EQUIPO,  HERRAMIENTA,  MANO DE OBRA  Y  TODO LO NECESARIO PARA SU CORRECTA EJECUCION.</t>
  </si>
  <si>
    <t>APLANADO A UNA CAPA EN MUROS DE BLOCK A BASE  DE  MASILLA  ADEBLOCK  O  SIMILAR  EN CALIDAD,    PRECIO    Y    ESPECIFICACIONES TECNICAS,   A  CUALQUIER  ALTURA  O  NIVEL, APLOMO  Y REGLA, INCLUYE: FLETES, ACARREOS, HUMEDECIMIENTO     DE     LA    SUPERFICIE, MAESTREADO,     UTILIZACION    DE    REGLAS METALICAS,   ANDAMIOS,   CURADO,   REMATES, PICADO DE LAS AREAS DE CONCRETO, LIMPIEZA Y RETIRO  DE  SOBRANTES  FUERA  DE  LA  OBRA, DESPERDICIOS,      MATERIALES,      EQUIPO, HERRAMIENTA,   MANO  DE  OBRA,  Y  TODO  LO NECESARIO PARA SU CORRECTA EJECUCION.</t>
  </si>
  <si>
    <t>INSTALACION ELECTRICA</t>
  </si>
  <si>
    <t>SALIDA DE CENTRO Y/O CONTACTO EN CAJAS DE PVC CON POLIDUCTO NARANJA. INC. CABLE THW Y ACCESORIOS  MCA.  QUINZINIO  O  SIMILAR  EN PRECIO Y CALIDAD.</t>
  </si>
  <si>
    <t>INTERCONEXION ELECTRICA A LINEA EXISTENTE INC.   DESMANTELAR,  CONEXION  EN  REGISTRO EXISTENTE, CONEXION DE CONDUCTORES NUEVOS Y RESANES.</t>
  </si>
  <si>
    <t>PUERTAS Y VENTANAS</t>
  </si>
  <si>
    <t>SUMINISTRO Y COLOCACION DE PUERTA PREFABRICADA  TIPO LISA DE 0.80 X 2.13 MTS; MARCO DE ACERO GALVANIZADO ESTANDAR PINTADO EN  COLOR  BLANCO CON 3 BISAGRAS TIPO LIBRO FIJADO   A   MURO   INC.  CERRADURA  MODELO ECONOMICA, MANO DE OBRA, HERRAMIENTA.</t>
  </si>
  <si>
    <t>SUMINISTRO Y COLOCACION DE VENTANA PREFABRICADA  DE  ALUMINIO  BLANCO  DE 0.90X1.20 MTS; INC. CRISTAL CLARO DE 3 MM, MANO DE OBRA, HERRAMIENTA, EQUIPO.</t>
  </si>
  <si>
    <t>PINTURA</t>
  </si>
  <si>
    <t>SUMINISTRO Y APLICACION DE PINTURA VINILICA EN  MUROS,  TABLAROCA,  DUROCK,  SUPERFICIE LISA,   MARCA   LAVIFLEX   O   SIMILAR   EN ESPECIFICACIONES   TECNICAS,   DE  CALIDAD, DURACION  Y  GARANTIA  DE  SERVICIO,  A DOS MANOS  SOBRE  SELLADOR VINILICO AL 5 x 1, A CUALQUIER ALTURA O NIVEL, INCLUYE: OBRAS DE PROTECCION    Y    SEÑALIZACION,    FLETES, ACARREOS,   DESPERDICIOS,   PROTECCION   DE SUPERFICIES  ADYACENTES  CON MASKING TAPE Y PAPEL,   LIMPIEZA   Y   PREPARACION  DE  LA SUPERFICIE,    APLICADO    A   DOS   MANOS, ANDAMIAJE,  LIMPIEZA  Y RETIRO DE SOBRANTES FUERA   DE  LA  OBRA,  MATERIALES,  EQUIPO, HERRAMIENTA,   MANO   DE  OBRA  Y  TODO  LO NECESARIO PARA SU CORRECTA EJECUCION.</t>
  </si>
  <si>
    <t>OBRA EXTERIOR</t>
  </si>
  <si>
    <t>LIMPIEZA GENERAL DE LA OBRA EN TODAS LAS AREAS  DE  TRABAJO  HASTA  EL MOMENTO DE LA RECEPCION.</t>
  </si>
  <si>
    <t>5A020000</t>
  </si>
  <si>
    <t>5A020050</t>
  </si>
  <si>
    <t>5R226</t>
  </si>
  <si>
    <t>0002</t>
  </si>
  <si>
    <t>5B010001</t>
  </si>
  <si>
    <t>5X001328</t>
  </si>
  <si>
    <t>5D020503</t>
  </si>
  <si>
    <t>5A020200</t>
  </si>
  <si>
    <t>5ESCOMBR</t>
  </si>
  <si>
    <t>5X001025</t>
  </si>
  <si>
    <t>0003</t>
  </si>
  <si>
    <t>5A080103</t>
  </si>
  <si>
    <t>5A057010</t>
  </si>
  <si>
    <t>5D030007</t>
  </si>
  <si>
    <t>5D020112</t>
  </si>
  <si>
    <t>5X020623</t>
  </si>
  <si>
    <t>5S/C1002</t>
  </si>
  <si>
    <t>0004</t>
  </si>
  <si>
    <t>5X020733</t>
  </si>
  <si>
    <t>5E030002</t>
  </si>
  <si>
    <t>5E030104</t>
  </si>
  <si>
    <t>5A100101</t>
  </si>
  <si>
    <t>5E030142</t>
  </si>
  <si>
    <t>0005</t>
  </si>
  <si>
    <t>0006</t>
  </si>
  <si>
    <t>5X020551</t>
  </si>
  <si>
    <t>5H010031</t>
  </si>
  <si>
    <t>5D010211</t>
  </si>
  <si>
    <t>5A090095</t>
  </si>
  <si>
    <t>5A090010</t>
  </si>
  <si>
    <t>0007</t>
  </si>
  <si>
    <t>5J070138</t>
  </si>
  <si>
    <t>5J070000</t>
  </si>
  <si>
    <t>0008</t>
  </si>
  <si>
    <t>0009</t>
  </si>
  <si>
    <t>5X020640</t>
  </si>
  <si>
    <t>5VENTPRE</t>
  </si>
  <si>
    <t>5K010003</t>
  </si>
  <si>
    <t>0010</t>
  </si>
  <si>
    <t>5N020000</t>
  </si>
  <si>
    <t>SAL</t>
  </si>
  <si>
    <t>Aditivas 3</t>
  </si>
  <si>
    <t>BALANCE GENERAL O FINIQUITO DE OBRA</t>
  </si>
  <si>
    <t>CONTRATADO</t>
  </si>
  <si>
    <t>EJERCIDO</t>
  </si>
  <si>
    <t>DIFERENCIA</t>
  </si>
  <si>
    <t>TOTAL S/IVA</t>
  </si>
  <si>
    <t>TOTAL C/IVA</t>
  </si>
  <si>
    <t>TOTAL SIN IVA</t>
  </si>
  <si>
    <t>TOTAL CON IVA</t>
  </si>
  <si>
    <t>IMPORTE CONTRATADO</t>
  </si>
  <si>
    <t>IMPORTE EJERCIDO</t>
  </si>
  <si>
    <t>IMPORTE POR EJERCER</t>
  </si>
  <si>
    <t>ANTICIPO OTORGADO</t>
  </si>
  <si>
    <t>AMORTIZACIÓN ANTICIPO</t>
  </si>
  <si>
    <t>SALDO POR AMORTIZAR</t>
  </si>
  <si>
    <t>RESUMEN DE ESTIMACIONES</t>
  </si>
  <si>
    <t xml:space="preserve">EST N° </t>
  </si>
  <si>
    <t>1</t>
  </si>
  <si>
    <t>2</t>
  </si>
  <si>
    <t>3</t>
  </si>
  <si>
    <t>PERIODO</t>
  </si>
  <si>
    <t>EJERCIDO ANTERIOR</t>
  </si>
  <si>
    <t>EJERCIDO TOTAL</t>
  </si>
  <si>
    <t>MONTO POR EJERCER</t>
  </si>
  <si>
    <t>SANCIÓN</t>
  </si>
  <si>
    <t>AMORTIZACIÓN</t>
  </si>
  <si>
    <t>AMORTIZACIÓN TOTAL</t>
  </si>
  <si>
    <t>5/11/13-30/11/13</t>
  </si>
  <si>
    <t>01/12/13-10/12/13</t>
  </si>
  <si>
    <t>11/12/13-16/12/13</t>
  </si>
  <si>
    <t>AFIANZADORA:</t>
  </si>
  <si>
    <t>RESUMEN POR PARTIDAS</t>
  </si>
  <si>
    <t>CIMENTACIÓN</t>
  </si>
  <si>
    <t>INSTALACIÓN ELÉCTRICA</t>
  </si>
  <si>
    <t>RETENCIÓN DEVOLUCIÓN</t>
  </si>
  <si>
    <t>AMORTIZACIÓN ANTERIOR</t>
  </si>
  <si>
    <t>SE HACE CONSTAR QUE EL INSTITUTO HA RECIBIDO LA GARANTÍA SIGUIENTE:</t>
  </si>
  <si>
    <t xml:space="preserve">FIANZA DE VICIOS OCULTOS DE FECHA: </t>
  </si>
  <si>
    <t>IMPORTE DE LA FIANZA:</t>
  </si>
  <si>
    <t>EL CONTRATISTA DECLARA QUE EXTIENDE EL MÁS AMPLIO FINIQUITO QUE EN DERECHO PROCEDA , RENUNCIANDO A CUALQUIER ACCIÓN LEGAL QUE TENGA POR OBJETO RECLAMAR CUALQUIER PAGO RELACIONADO CON EL CONTRATO.</t>
  </si>
  <si>
    <t>GOBIERNO DEL ESTADO DE YUCATÁN</t>
  </si>
  <si>
    <t>INSTITUTO PARA LA CONSTRUCCIÓN Y CONSERVACIÓN DE OBRA PÚBLICA EN YUCATÁN</t>
  </si>
  <si>
    <t>No. DE CONTRATO: XXXXXXXXX</t>
  </si>
  <si>
    <t>PROGRAMA: XXXXXXXXXX</t>
  </si>
  <si>
    <t>OBRA: XXXXXXXXXX</t>
  </si>
  <si>
    <t>MUNICIPIO: XXXXXXXXXX</t>
  </si>
  <si>
    <t>FECHA DE TÉRMINO: XXXXXXXXXX</t>
  </si>
  <si>
    <t>FECHA DE INICIO: XXXXXXXXXX</t>
  </si>
  <si>
    <t>Descripción del concepto</t>
  </si>
  <si>
    <t>Volumen Estimado</t>
  </si>
  <si>
    <t>CONTRATISTA: XXXXXXXXX</t>
  </si>
  <si>
    <t>LOCALIDAD: XXXXXXXXX</t>
  </si>
  <si>
    <t>FECHA DE ELABORACIÓN: XXXXXXXXXX</t>
  </si>
  <si>
    <t>FECHA DE TÉRMINO REAL: XXXXXXXXXX</t>
  </si>
  <si>
    <t>MONTO DE AMPLIACIÓN: $ XXXXXXXXXX</t>
  </si>
  <si>
    <t xml:space="preserve">MONTO DE CONTRATO: $ XXXXXXXXXX </t>
  </si>
  <si>
    <t>MONTO TOTAL (CONTRATO + AMPLIACIÓN): $ 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</si>
</sst>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;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0.0%"/>
    <numFmt numFmtId="166" formatCode="###,##0"/>
    <numFmt numFmtId="167" formatCode="###,##0.0"/>
    <numFmt numFmtId="168" formatCode="###,##0.00"/>
    <numFmt numFmtId="169" formatCode="#\ ##0;\-#\ ##0"/>
    <numFmt numFmtId="170" formatCode="0.00;\-0.00"/>
    <numFmt numFmtId="171" formatCode="_-[$€-2]* #,##0.00_-;\-[$€-2]* #,##0.00_-;_-[$€-2]* &quot;-&quot;??_-"/>
    <numFmt numFmtId="172" formatCode="#,##0.00;[Red]#,##0.00"/>
    <numFmt numFmtId="173" formatCode="[$-C0A]d\-mmm\-yy;@"/>
    <numFmt numFmtId="174" formatCode="#\ ##0.0;\-#\ ##0.0"/>
    <numFmt numFmtId="175" formatCode="_-* #,##0\ _P_t_s_-;\-* #,##0\ _P_t_s_-;_-* &quot;-&quot;\ _P_t_s_-;_-@_-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$&quot;#,##0.00_);[Red]\(&quot;$&quot;#,##0.00\)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0.0000"/>
    <numFmt numFmtId="184" formatCode="0.00000"/>
    <numFmt numFmtId="185" formatCode="0.000"/>
    <numFmt numFmtId="186" formatCode="&quot;$&quot;#,##0.00;[Red]&quot;$&quot;#,##0.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8"/>
      <name val="Barlow"/>
    </font>
    <font>
      <sz val="10"/>
      <name val="Barlow"/>
    </font>
    <font>
      <b/>
      <sz val="14"/>
      <name val="Barlow"/>
    </font>
    <font>
      <b/>
      <sz val="16"/>
      <name val="Barlow"/>
    </font>
    <font>
      <b/>
      <sz val="10"/>
      <name val="Barlow"/>
    </font>
    <font>
      <b/>
      <sz val="20"/>
      <name val="Barlow"/>
    </font>
    <font>
      <b/>
      <sz val="12"/>
      <name val="Barlow"/>
    </font>
    <font>
      <b/>
      <sz val="8"/>
      <name val="Barlow"/>
    </font>
    <font>
      <b/>
      <sz val="9"/>
      <name val="Barlow"/>
    </font>
    <font>
      <sz val="12"/>
      <color indexed="62"/>
      <name val="Barlow"/>
    </font>
    <font>
      <sz val="12"/>
      <name val="Barlow"/>
    </font>
    <font>
      <sz val="11"/>
      <name val="Barlow"/>
    </font>
    <font>
      <b/>
      <sz val="11"/>
      <name val="Barlow"/>
    </font>
    <font>
      <b/>
      <sz val="10"/>
      <color indexed="8"/>
      <name val="Barlow"/>
    </font>
    <font>
      <sz val="12"/>
      <color theme="0"/>
      <name val="Barlow"/>
    </font>
    <font>
      <sz val="9"/>
      <color theme="1"/>
      <name val="Barlow"/>
    </font>
    <font>
      <sz val="11"/>
      <color theme="1"/>
      <name val="Barlow"/>
    </font>
    <font>
      <sz val="10"/>
      <color theme="1"/>
      <name val="Barlow"/>
    </font>
    <font>
      <sz val="10"/>
      <color indexed="62"/>
      <name val="Barlow"/>
    </font>
    <font>
      <sz val="10"/>
      <color theme="0"/>
      <name val="Barlow"/>
    </font>
    <font>
      <sz val="9"/>
      <name val="Barlow"/>
    </font>
    <font>
      <sz val="18"/>
      <color theme="1"/>
      <name val="Barlow"/>
    </font>
    <font>
      <sz val="12"/>
      <color indexed="8"/>
      <name val="Barlow"/>
    </font>
    <font>
      <sz val="12"/>
      <color theme="1"/>
      <name val="Barlow"/>
    </font>
    <font>
      <sz val="12"/>
      <color rgb="FF0070C0"/>
      <name val="Barlow"/>
    </font>
    <font>
      <sz val="12"/>
      <color theme="4"/>
      <name val="Barlow"/>
    </font>
    <font>
      <sz val="8"/>
      <name val="Barlow"/>
    </font>
    <font>
      <sz val="10"/>
      <color indexed="12"/>
      <name val="Barlow"/>
    </font>
    <font>
      <sz val="10"/>
      <color indexed="8"/>
      <name val="Barlow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5"/>
        <bgColor theme="0"/>
      </patternFill>
    </fill>
    <fill>
      <patternFill patternType="solid">
        <fgColor indexed="22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5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9" fillId="0" borderId="0"/>
    <xf numFmtId="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3" fillId="0" borderId="0"/>
    <xf numFmtId="164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166" fontId="14" fillId="0" borderId="0" applyFill="0" applyBorder="0" applyProtection="0">
      <alignment horizontal="right"/>
      <protection locked="0"/>
    </xf>
    <xf numFmtId="167" fontId="14" fillId="0" borderId="0" applyFill="0" applyBorder="0" applyProtection="0">
      <alignment horizontal="right"/>
    </xf>
    <xf numFmtId="168" fontId="14" fillId="0" borderId="0" applyFill="0" applyBorder="0" applyProtection="0">
      <alignment horizontal="right"/>
    </xf>
    <xf numFmtId="0" fontId="12" fillId="0" borderId="0" applyNumberFormat="0" applyFill="0" applyBorder="0" applyProtection="0">
      <alignment horizontal="left" vertical="top"/>
    </xf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 applyNumberFormat="0" applyFill="0" applyBorder="0" applyProtection="0">
      <alignment horizontal="left" vertical="top" wrapText="1"/>
    </xf>
    <xf numFmtId="0" fontId="14" fillId="0" borderId="0" applyNumberFormat="0" applyFill="0" applyBorder="0" applyProtection="0">
      <alignment horizontal="right" vertical="top"/>
    </xf>
    <xf numFmtId="0" fontId="14" fillId="0" borderId="0" applyNumberFormat="0" applyFill="0" applyBorder="0" applyProtection="0">
      <alignment horizontal="left" vertical="top"/>
    </xf>
    <xf numFmtId="0" fontId="15" fillId="0" borderId="0"/>
    <xf numFmtId="0" fontId="14" fillId="0" borderId="0" applyNumberFormat="0" applyFill="0" applyBorder="0" applyProtection="0">
      <alignment horizontal="right" vertical="top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25" applyNumberFormat="0" applyFill="0" applyAlignment="0" applyProtection="0">
      <alignment vertical="top"/>
      <protection locked="0"/>
    </xf>
    <xf numFmtId="0" fontId="17" fillId="0" borderId="26" applyNumberFormat="0" applyFill="0" applyAlignment="0" applyProtection="0">
      <alignment vertical="top"/>
      <protection locked="0"/>
    </xf>
    <xf numFmtId="0" fontId="17" fillId="0" borderId="0" applyNumberFormat="0" applyFill="0" applyAlignment="0" applyProtection="0"/>
    <xf numFmtId="16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2" fillId="0" borderId="0" applyFont="0" applyFill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" fillId="0" borderId="0"/>
    <xf numFmtId="173" fontId="2" fillId="0" borderId="0"/>
    <xf numFmtId="0" fontId="2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2" fillId="0" borderId="0"/>
    <xf numFmtId="0" fontId="9" fillId="0" borderId="0"/>
    <xf numFmtId="173" fontId="2" fillId="0" borderId="0"/>
    <xf numFmtId="0" fontId="2" fillId="0" borderId="0"/>
    <xf numFmtId="0" fontId="9" fillId="0" borderId="0"/>
    <xf numFmtId="0" fontId="13" fillId="0" borderId="0"/>
    <xf numFmtId="0" fontId="21" fillId="0" borderId="0">
      <alignment vertical="top"/>
    </xf>
    <xf numFmtId="0" fontId="2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" fillId="0" borderId="0"/>
    <xf numFmtId="0" fontId="1" fillId="0" borderId="0"/>
    <xf numFmtId="0" fontId="22" fillId="0" borderId="0"/>
    <xf numFmtId="173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" fillId="0" borderId="0"/>
    <xf numFmtId="0" fontId="1" fillId="0" borderId="0"/>
    <xf numFmtId="0" fontId="1" fillId="0" borderId="0"/>
    <xf numFmtId="173" fontId="2" fillId="0" borderId="0"/>
    <xf numFmtId="0" fontId="1" fillId="0" borderId="0"/>
    <xf numFmtId="0" fontId="1" fillId="0" borderId="0"/>
    <xf numFmtId="173" fontId="2" fillId="0" borderId="0"/>
    <xf numFmtId="0" fontId="1" fillId="0" borderId="0"/>
    <xf numFmtId="0" fontId="1" fillId="0" borderId="0"/>
    <xf numFmtId="173" fontId="2" fillId="0" borderId="0"/>
    <xf numFmtId="0" fontId="2" fillId="0" borderId="0"/>
    <xf numFmtId="0" fontId="2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0" borderId="0" applyNumberFormat="0" applyFill="0" applyBorder="0" applyProtection="0">
      <alignment horizontal="right" vertical="top"/>
    </xf>
    <xf numFmtId="0" fontId="14" fillId="0" borderId="0" applyNumberFormat="0" applyFill="0" applyBorder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Protection="0">
      <alignment horizontal="left" vertical="top"/>
    </xf>
  </cellStyleXfs>
  <cellXfs count="301">
    <xf numFmtId="0" fontId="0" fillId="0" borderId="0" xfId="0"/>
    <xf numFmtId="164" fontId="3" fillId="15" borderId="2" xfId="3" applyFont="1" applyFill="1" applyBorder="1" applyAlignment="1"/>
    <xf numFmtId="164" fontId="3" fillId="15" borderId="3" xfId="3" applyFont="1" applyFill="1" applyBorder="1" applyAlignment="1"/>
    <xf numFmtId="164" fontId="2" fillId="15" borderId="0" xfId="3" applyFill="1" applyBorder="1"/>
    <xf numFmtId="164" fontId="3" fillId="15" borderId="4" xfId="3" applyFont="1" applyFill="1" applyBorder="1" applyAlignment="1"/>
    <xf numFmtId="164" fontId="3" fillId="15" borderId="0" xfId="3" applyFont="1" applyFill="1" applyBorder="1" applyAlignment="1"/>
    <xf numFmtId="164" fontId="5" fillId="15" borderId="4" xfId="3" applyFont="1" applyFill="1" applyBorder="1" applyAlignment="1">
      <alignment vertical="center"/>
    </xf>
    <xf numFmtId="164" fontId="5" fillId="15" borderId="0" xfId="3" applyFont="1" applyFill="1" applyBorder="1" applyAlignment="1">
      <alignment vertical="center"/>
    </xf>
    <xf numFmtId="164" fontId="6" fillId="15" borderId="0" xfId="3" applyFont="1" applyFill="1" applyBorder="1" applyAlignment="1">
      <alignment vertical="center"/>
    </xf>
    <xf numFmtId="164" fontId="2" fillId="15" borderId="4" xfId="3" applyFill="1" applyBorder="1"/>
    <xf numFmtId="164" fontId="7" fillId="15" borderId="0" xfId="3" applyFont="1" applyFill="1" applyBorder="1" applyAlignment="1">
      <alignment horizontal="right" vertical="center"/>
    </xf>
    <xf numFmtId="164" fontId="5" fillId="15" borderId="0" xfId="3" applyFont="1" applyFill="1" applyBorder="1" applyAlignment="1">
      <alignment horizontal="left" vertical="top"/>
    </xf>
    <xf numFmtId="0" fontId="7" fillId="15" borderId="0" xfId="5" applyNumberFormat="1" applyFont="1" applyFill="1" applyBorder="1" applyAlignment="1">
      <alignment horizontal="left" vertical="center"/>
    </xf>
    <xf numFmtId="0" fontId="3" fillId="15" borderId="0" xfId="3" applyNumberFormat="1" applyFont="1" applyFill="1" applyBorder="1" applyAlignment="1">
      <alignment vertical="center"/>
    </xf>
    <xf numFmtId="164" fontId="3" fillId="15" borderId="0" xfId="3" applyFont="1" applyFill="1" applyBorder="1" applyAlignment="1">
      <alignment vertical="center"/>
    </xf>
    <xf numFmtId="164" fontId="8" fillId="15" borderId="0" xfId="3" applyFont="1" applyFill="1" applyBorder="1" applyAlignment="1"/>
    <xf numFmtId="164" fontId="8" fillId="15" borderId="0" xfId="3" applyFont="1" applyFill="1" applyBorder="1"/>
    <xf numFmtId="164" fontId="3" fillId="15" borderId="0" xfId="3" applyFont="1" applyFill="1" applyBorder="1"/>
    <xf numFmtId="164" fontId="5" fillId="15" borderId="0" xfId="3" applyFont="1" applyFill="1" applyBorder="1" applyAlignment="1">
      <alignment horizontal="right" vertical="center"/>
    </xf>
    <xf numFmtId="0" fontId="2" fillId="15" borderId="0" xfId="5" applyNumberFormat="1" applyFill="1" applyBorder="1" applyAlignment="1">
      <alignment horizontal="left" vertical="center"/>
    </xf>
    <xf numFmtId="164" fontId="2" fillId="15" borderId="0" xfId="5" applyFill="1" applyBorder="1" applyAlignment="1">
      <alignment horizontal="left" vertical="center"/>
    </xf>
    <xf numFmtId="164" fontId="10" fillId="16" borderId="4" xfId="6" applyFont="1" applyFill="1" applyBorder="1" applyAlignment="1" applyProtection="1">
      <alignment horizontal="center" vertical="center" wrapText="1"/>
      <protection hidden="1"/>
    </xf>
    <xf numFmtId="164" fontId="10" fillId="16" borderId="0" xfId="6" applyFont="1" applyFill="1" applyBorder="1" applyAlignment="1" applyProtection="1">
      <alignment horizontal="center" vertical="center" wrapText="1"/>
      <protection hidden="1"/>
    </xf>
    <xf numFmtId="164" fontId="9" fillId="15" borderId="0" xfId="6" applyFill="1" applyBorder="1"/>
    <xf numFmtId="164" fontId="9" fillId="15" borderId="0" xfId="6" applyFill="1" applyBorder="1" applyAlignment="1">
      <alignment vertical="center"/>
    </xf>
    <xf numFmtId="164" fontId="9" fillId="15" borderId="0" xfId="6" applyFill="1" applyBorder="1" applyAlignment="1"/>
    <xf numFmtId="164" fontId="11" fillId="15" borderId="0" xfId="3" applyFont="1" applyFill="1" applyBorder="1"/>
    <xf numFmtId="164" fontId="2" fillId="15" borderId="0" xfId="10" applyFill="1" applyBorder="1"/>
    <xf numFmtId="164" fontId="6" fillId="15" borderId="0" xfId="3" applyFont="1" applyFill="1" applyBorder="1"/>
    <xf numFmtId="164" fontId="25" fillId="15" borderId="0" xfId="6" applyFont="1" applyFill="1" applyBorder="1"/>
    <xf numFmtId="0" fontId="28" fillId="15" borderId="0" xfId="0" applyFont="1" applyFill="1" applyBorder="1" applyAlignment="1">
      <alignment horizontal="left" vertical="center"/>
    </xf>
    <xf numFmtId="0" fontId="29" fillId="15" borderId="0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vertical="center"/>
    </xf>
    <xf numFmtId="0" fontId="28" fillId="15" borderId="0" xfId="0" applyFont="1" applyFill="1" applyBorder="1" applyAlignment="1">
      <alignment horizontal="center" vertical="center"/>
    </xf>
    <xf numFmtId="164" fontId="30" fillId="15" borderId="0" xfId="6" applyFont="1" applyFill="1" applyBorder="1" applyAlignment="1" applyProtection="1">
      <alignment horizontal="center" vertical="center" wrapText="1"/>
      <protection hidden="1"/>
    </xf>
    <xf numFmtId="0" fontId="29" fillId="15" borderId="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left" vertical="center" wrapText="1"/>
    </xf>
    <xf numFmtId="0" fontId="31" fillId="15" borderId="0" xfId="0" applyFont="1" applyFill="1" applyBorder="1" applyAlignment="1">
      <alignment horizontal="left" vertical="center" wrapText="1"/>
    </xf>
    <xf numFmtId="164" fontId="25" fillId="15" borderId="0" xfId="6" applyFont="1" applyFill="1" applyBorder="1" applyAlignment="1" applyProtection="1">
      <alignment horizontal="left" vertical="center" wrapText="1"/>
      <protection hidden="1"/>
    </xf>
    <xf numFmtId="4" fontId="31" fillId="15" borderId="0" xfId="6" applyNumberFormat="1" applyFont="1" applyFill="1" applyBorder="1" applyAlignment="1" applyProtection="1">
      <alignment horizontal="right"/>
      <protection hidden="1"/>
    </xf>
    <xf numFmtId="164" fontId="25" fillId="15" borderId="0" xfId="6" applyFont="1" applyFill="1" applyBorder="1" applyAlignment="1" applyProtection="1">
      <alignment horizontal="center" vertical="center" wrapText="1"/>
      <protection hidden="1"/>
    </xf>
    <xf numFmtId="164" fontId="25" fillId="15" borderId="0" xfId="6" applyFont="1" applyFill="1" applyBorder="1" applyProtection="1">
      <protection hidden="1"/>
    </xf>
    <xf numFmtId="164" fontId="25" fillId="15" borderId="4" xfId="6" applyFont="1" applyFill="1" applyBorder="1" applyAlignment="1" applyProtection="1">
      <alignment vertical="center"/>
      <protection hidden="1"/>
    </xf>
    <xf numFmtId="164" fontId="25" fillId="15" borderId="0" xfId="6" applyFont="1" applyFill="1" applyBorder="1" applyAlignment="1" applyProtection="1">
      <alignment vertical="center"/>
      <protection hidden="1"/>
    </xf>
    <xf numFmtId="164" fontId="31" fillId="15" borderId="0" xfId="6" applyFont="1" applyFill="1" applyBorder="1" applyAlignment="1" applyProtection="1">
      <alignment horizontal="right" vertical="center"/>
      <protection hidden="1"/>
    </xf>
    <xf numFmtId="164" fontId="35" fillId="15" borderId="0" xfId="6" applyFont="1" applyFill="1" applyBorder="1"/>
    <xf numFmtId="164" fontId="33" fillId="15" borderId="18" xfId="6" applyFont="1" applyFill="1" applyBorder="1" applyAlignment="1" applyProtection="1">
      <alignment horizontal="center" vertical="center" wrapText="1"/>
      <protection hidden="1"/>
    </xf>
    <xf numFmtId="164" fontId="33" fillId="15" borderId="19" xfId="6" applyFont="1" applyFill="1" applyBorder="1" applyAlignment="1" applyProtection="1">
      <alignment horizontal="center" vertical="center" wrapText="1"/>
      <protection hidden="1"/>
    </xf>
    <xf numFmtId="164" fontId="34" fillId="15" borderId="21" xfId="6" applyFont="1" applyFill="1" applyBorder="1" applyAlignment="1" applyProtection="1">
      <alignment horizontal="center" vertical="center" wrapText="1"/>
      <protection hidden="1"/>
    </xf>
    <xf numFmtId="49" fontId="28" fillId="18" borderId="22" xfId="3" applyNumberFormat="1" applyFont="1" applyFill="1" applyBorder="1" applyAlignment="1">
      <alignment horizontal="center" vertical="center"/>
    </xf>
    <xf numFmtId="49" fontId="28" fillId="18" borderId="0" xfId="3" applyNumberFormat="1" applyFont="1" applyFill="1" applyBorder="1" applyAlignment="1">
      <alignment horizontal="center" vertical="center"/>
    </xf>
    <xf numFmtId="0" fontId="36" fillId="18" borderId="14" xfId="0" applyFont="1" applyFill="1" applyBorder="1" applyAlignment="1">
      <alignment horizontal="center"/>
    </xf>
    <xf numFmtId="164" fontId="33" fillId="18" borderId="24" xfId="6" applyFont="1" applyFill="1" applyBorder="1" applyAlignment="1" applyProtection="1">
      <alignment horizontal="center" vertical="center" textRotation="90" wrapText="1"/>
      <protection hidden="1"/>
    </xf>
    <xf numFmtId="43" fontId="37" fillId="18" borderId="24" xfId="3" applyNumberFormat="1" applyFont="1" applyFill="1" applyBorder="1" applyAlignment="1">
      <alignment horizontal="center" vertical="center" wrapText="1"/>
    </xf>
    <xf numFmtId="164" fontId="37" fillId="18" borderId="24" xfId="3" applyFont="1" applyFill="1" applyBorder="1" applyAlignment="1">
      <alignment horizontal="center" vertical="center" wrapText="1"/>
    </xf>
    <xf numFmtId="164" fontId="34" fillId="18" borderId="29" xfId="6" applyFont="1" applyFill="1" applyBorder="1" applyAlignment="1" applyProtection="1">
      <alignment horizontal="center" vertical="center" wrapText="1"/>
      <protection hidden="1"/>
    </xf>
    <xf numFmtId="164" fontId="33" fillId="18" borderId="29" xfId="6" applyFont="1" applyFill="1" applyBorder="1" applyAlignment="1" applyProtection="1">
      <alignment horizontal="center" vertical="center" wrapText="1"/>
      <protection hidden="1"/>
    </xf>
    <xf numFmtId="164" fontId="38" fillId="18" borderId="29" xfId="6" applyFont="1" applyFill="1" applyBorder="1" applyAlignment="1" applyProtection="1">
      <alignment horizontal="center" vertical="center" wrapText="1"/>
      <protection hidden="1"/>
    </xf>
    <xf numFmtId="1" fontId="39" fillId="15" borderId="12" xfId="0" applyNumberFormat="1" applyFont="1" applyFill="1" applyBorder="1" applyAlignment="1">
      <alignment horizontal="center" vertical="center"/>
    </xf>
    <xf numFmtId="0" fontId="41" fillId="15" borderId="13" xfId="0" applyFont="1" applyFill="1" applyBorder="1" applyAlignment="1">
      <alignment horizontal="center"/>
    </xf>
    <xf numFmtId="183" fontId="41" fillId="15" borderId="13" xfId="0" applyNumberFormat="1" applyFont="1" applyFill="1" applyBorder="1" applyAlignment="1">
      <alignment horizontal="center"/>
    </xf>
    <xf numFmtId="44" fontId="41" fillId="15" borderId="28" xfId="102" applyFont="1" applyFill="1" applyBorder="1" applyAlignment="1">
      <alignment horizontal="center"/>
    </xf>
    <xf numFmtId="186" fontId="25" fillId="15" borderId="13" xfId="166" applyNumberFormat="1" applyFont="1" applyFill="1" applyBorder="1" applyAlignment="1">
      <alignment horizontal="right"/>
    </xf>
    <xf numFmtId="44" fontId="41" fillId="15" borderId="13" xfId="1" applyNumberFormat="1" applyFont="1" applyFill="1" applyBorder="1" applyAlignment="1" applyProtection="1">
      <alignment horizontal="right"/>
      <protection locked="0"/>
    </xf>
    <xf numFmtId="44" fontId="25" fillId="15" borderId="13" xfId="1" applyNumberFormat="1" applyFont="1" applyFill="1" applyBorder="1" applyAlignment="1" applyProtection="1">
      <alignment horizontal="center"/>
      <protection locked="0"/>
    </xf>
    <xf numFmtId="2" fontId="25" fillId="15" borderId="13" xfId="3" applyNumberFormat="1" applyFont="1" applyFill="1" applyBorder="1" applyAlignment="1">
      <alignment horizontal="center" wrapText="1"/>
    </xf>
    <xf numFmtId="44" fontId="41" fillId="15" borderId="13" xfId="1" applyNumberFormat="1" applyFont="1" applyFill="1" applyBorder="1" applyAlignment="1" applyProtection="1">
      <alignment horizontal="center"/>
      <protection locked="0"/>
    </xf>
    <xf numFmtId="43" fontId="41" fillId="15" borderId="13" xfId="1" applyFont="1" applyFill="1" applyBorder="1" applyAlignment="1" applyProtection="1">
      <alignment horizontal="center"/>
      <protection locked="0"/>
    </xf>
    <xf numFmtId="44" fontId="41" fillId="15" borderId="13" xfId="102" applyFont="1" applyFill="1" applyBorder="1" applyAlignment="1">
      <alignment horizontal="center"/>
    </xf>
    <xf numFmtId="1" fontId="39" fillId="15" borderId="45" xfId="0" applyNumberFormat="1" applyFont="1" applyFill="1" applyBorder="1" applyAlignment="1">
      <alignment horizontal="center" vertical="center"/>
    </xf>
    <xf numFmtId="184" fontId="41" fillId="15" borderId="13" xfId="0" applyNumberFormat="1" applyFont="1" applyFill="1" applyBorder="1" applyAlignment="1">
      <alignment horizontal="center"/>
    </xf>
    <xf numFmtId="1" fontId="39" fillId="19" borderId="4" xfId="0" applyNumberFormat="1" applyFont="1" applyFill="1" applyBorder="1" applyAlignment="1">
      <alignment horizontal="center" vertical="center"/>
    </xf>
    <xf numFmtId="0" fontId="41" fillId="19" borderId="29" xfId="0" applyFont="1" applyFill="1" applyBorder="1" applyAlignment="1">
      <alignment horizontal="center"/>
    </xf>
    <xf numFmtId="183" fontId="41" fillId="19" borderId="29" xfId="0" applyNumberFormat="1" applyFont="1" applyFill="1" applyBorder="1" applyAlignment="1">
      <alignment horizontal="center"/>
    </xf>
    <xf numFmtId="44" fontId="41" fillId="19" borderId="29" xfId="102" applyFont="1" applyFill="1" applyBorder="1" applyAlignment="1">
      <alignment horizontal="center"/>
    </xf>
    <xf numFmtId="186" fontId="25" fillId="19" borderId="29" xfId="166" applyNumberFormat="1" applyFont="1" applyFill="1" applyBorder="1" applyAlignment="1">
      <alignment horizontal="right"/>
    </xf>
    <xf numFmtId="184" fontId="41" fillId="19" borderId="29" xfId="0" applyNumberFormat="1" applyFont="1" applyFill="1" applyBorder="1" applyAlignment="1">
      <alignment horizontal="center"/>
    </xf>
    <xf numFmtId="44" fontId="41" fillId="19" borderId="29" xfId="1" applyNumberFormat="1" applyFont="1" applyFill="1" applyBorder="1" applyAlignment="1" applyProtection="1">
      <alignment horizontal="right"/>
      <protection locked="0"/>
    </xf>
    <xf numFmtId="44" fontId="25" fillId="19" borderId="29" xfId="1" applyNumberFormat="1" applyFont="1" applyFill="1" applyBorder="1" applyAlignment="1" applyProtection="1">
      <alignment horizontal="center"/>
      <protection locked="0"/>
    </xf>
    <xf numFmtId="2" fontId="25" fillId="19" borderId="29" xfId="3" applyNumberFormat="1" applyFont="1" applyFill="1" applyBorder="1" applyAlignment="1">
      <alignment horizontal="center" wrapText="1"/>
    </xf>
    <xf numFmtId="44" fontId="41" fillId="19" borderId="29" xfId="1" applyNumberFormat="1" applyFont="1" applyFill="1" applyBorder="1" applyAlignment="1" applyProtection="1">
      <alignment horizontal="center"/>
      <protection locked="0"/>
    </xf>
    <xf numFmtId="43" fontId="41" fillId="19" borderId="29" xfId="1" applyFont="1" applyFill="1" applyBorder="1" applyAlignment="1" applyProtection="1">
      <alignment horizontal="center"/>
      <protection locked="0"/>
    </xf>
    <xf numFmtId="164" fontId="35" fillId="19" borderId="0" xfId="6" applyFont="1" applyFill="1" applyBorder="1"/>
    <xf numFmtId="49" fontId="28" fillId="18" borderId="12" xfId="3" applyNumberFormat="1" applyFont="1" applyFill="1" applyBorder="1" applyAlignment="1">
      <alignment horizontal="center" vertical="center"/>
    </xf>
    <xf numFmtId="164" fontId="25" fillId="18" borderId="23" xfId="3" applyNumberFormat="1" applyFont="1" applyFill="1" applyBorder="1" applyAlignment="1">
      <alignment horizontal="center" vertical="center"/>
    </xf>
    <xf numFmtId="2" fontId="25" fillId="18" borderId="23" xfId="3" applyNumberFormat="1" applyFont="1" applyFill="1" applyBorder="1" applyAlignment="1">
      <alignment horizontal="right"/>
    </xf>
    <xf numFmtId="44" fontId="25" fillId="18" borderId="29" xfId="3" applyNumberFormat="1" applyFont="1" applyFill="1" applyBorder="1" applyAlignment="1"/>
    <xf numFmtId="44" fontId="25" fillId="18" borderId="29" xfId="2" applyNumberFormat="1" applyFont="1" applyFill="1" applyBorder="1" applyAlignment="1"/>
    <xf numFmtId="2" fontId="25" fillId="18" borderId="29" xfId="3" applyNumberFormat="1" applyFont="1" applyFill="1" applyBorder="1" applyAlignment="1">
      <alignment horizontal="center" wrapText="1"/>
    </xf>
    <xf numFmtId="44" fontId="41" fillId="18" borderId="29" xfId="1" applyNumberFormat="1" applyFont="1" applyFill="1" applyBorder="1" applyAlignment="1" applyProtection="1">
      <alignment horizontal="right"/>
      <protection locked="0"/>
    </xf>
    <xf numFmtId="44" fontId="41" fillId="18" borderId="29" xfId="1" applyNumberFormat="1" applyFont="1" applyFill="1" applyBorder="1" applyAlignment="1" applyProtection="1">
      <alignment horizontal="right"/>
      <protection hidden="1"/>
    </xf>
    <xf numFmtId="44" fontId="25" fillId="18" borderId="29" xfId="1" applyNumberFormat="1" applyFont="1" applyFill="1" applyBorder="1" applyAlignment="1" applyProtection="1">
      <alignment horizontal="center"/>
      <protection locked="0"/>
    </xf>
    <xf numFmtId="44" fontId="41" fillId="18" borderId="29" xfId="1" applyNumberFormat="1" applyFont="1" applyFill="1" applyBorder="1" applyAlignment="1" applyProtection="1">
      <alignment horizontal="center"/>
      <protection locked="0"/>
    </xf>
    <xf numFmtId="43" fontId="41" fillId="18" borderId="29" xfId="1" applyFont="1" applyFill="1" applyBorder="1" applyAlignment="1" applyProtection="1">
      <alignment horizontal="center"/>
      <protection locked="0"/>
    </xf>
    <xf numFmtId="1" fontId="39" fillId="19" borderId="12" xfId="0" applyNumberFormat="1" applyFont="1" applyFill="1" applyBorder="1" applyAlignment="1">
      <alignment horizontal="center" vertical="center"/>
    </xf>
    <xf numFmtId="1" fontId="39" fillId="19" borderId="26" xfId="0" applyNumberFormat="1" applyFont="1" applyFill="1" applyBorder="1" applyAlignment="1">
      <alignment horizontal="center" vertical="center"/>
    </xf>
    <xf numFmtId="0" fontId="39" fillId="19" borderId="27" xfId="0" applyFont="1" applyFill="1" applyBorder="1" applyAlignment="1">
      <alignment horizontal="justify" vertical="top" wrapText="1"/>
    </xf>
    <xf numFmtId="49" fontId="28" fillId="18" borderId="34" xfId="3" applyNumberFormat="1" applyFont="1" applyFill="1" applyBorder="1" applyAlignment="1">
      <alignment horizontal="center" vertical="center"/>
    </xf>
    <xf numFmtId="2" fontId="25" fillId="18" borderId="30" xfId="3" applyNumberFormat="1" applyFont="1" applyFill="1" applyBorder="1" applyAlignment="1">
      <alignment horizontal="right"/>
    </xf>
    <xf numFmtId="185" fontId="25" fillId="15" borderId="13" xfId="3" applyNumberFormat="1" applyFont="1" applyFill="1" applyBorder="1" applyAlignment="1">
      <alignment horizontal="center" wrapText="1"/>
    </xf>
    <xf numFmtId="2" fontId="25" fillId="18" borderId="29" xfId="3" applyNumberFormat="1" applyFont="1" applyFill="1" applyBorder="1" applyAlignment="1">
      <alignment horizontal="right"/>
    </xf>
    <xf numFmtId="183" fontId="25" fillId="15" borderId="13" xfId="3" applyNumberFormat="1" applyFont="1" applyFill="1" applyBorder="1" applyAlignment="1">
      <alignment horizontal="center" wrapText="1"/>
    </xf>
    <xf numFmtId="183" fontId="25" fillId="19" borderId="29" xfId="3" applyNumberFormat="1" applyFont="1" applyFill="1" applyBorder="1" applyAlignment="1">
      <alignment horizontal="center" wrapText="1"/>
    </xf>
    <xf numFmtId="164" fontId="42" fillId="18" borderId="23" xfId="6" applyFont="1" applyFill="1" applyBorder="1" applyAlignment="1" applyProtection="1">
      <alignment horizontal="center" vertical="center" textRotation="90" wrapText="1"/>
      <protection hidden="1"/>
    </xf>
    <xf numFmtId="164" fontId="42" fillId="18" borderId="29" xfId="6" applyFont="1" applyFill="1" applyBorder="1" applyAlignment="1" applyProtection="1">
      <alignment horizontal="center" vertical="center" wrapText="1"/>
      <protection hidden="1"/>
    </xf>
    <xf numFmtId="44" fontId="42" fillId="18" borderId="29" xfId="6" applyNumberFormat="1" applyFont="1" applyFill="1" applyBorder="1" applyAlignment="1" applyProtection="1">
      <alignment horizontal="center" vertical="center" wrapText="1"/>
      <protection hidden="1"/>
    </xf>
    <xf numFmtId="44" fontId="25" fillId="18" borderId="29" xfId="6" applyNumberFormat="1" applyFont="1" applyFill="1" applyBorder="1" applyAlignment="1" applyProtection="1">
      <alignment horizontal="center" vertical="center" wrapText="1"/>
      <protection hidden="1"/>
    </xf>
    <xf numFmtId="43" fontId="41" fillId="18" borderId="29" xfId="1" applyFont="1" applyFill="1" applyBorder="1" applyAlignment="1" applyProtection="1">
      <alignment horizontal="right" vertical="center"/>
      <protection locked="0"/>
    </xf>
    <xf numFmtId="43" fontId="41" fillId="18" borderId="29" xfId="1" applyFont="1" applyFill="1" applyBorder="1" applyAlignment="1" applyProtection="1">
      <alignment horizontal="right" vertical="center"/>
      <protection hidden="1"/>
    </xf>
    <xf numFmtId="4" fontId="43" fillId="18" borderId="29" xfId="3" applyNumberFormat="1" applyFont="1" applyFill="1" applyBorder="1" applyAlignment="1">
      <alignment horizontal="center" vertical="center"/>
    </xf>
    <xf numFmtId="43" fontId="25" fillId="18" borderId="29" xfId="1" applyFont="1" applyFill="1" applyBorder="1" applyAlignment="1" applyProtection="1">
      <alignment horizontal="center" vertical="center"/>
      <protection locked="0"/>
    </xf>
    <xf numFmtId="43" fontId="41" fillId="18" borderId="29" xfId="1" applyFont="1" applyFill="1" applyBorder="1" applyAlignment="1" applyProtection="1">
      <alignment horizontal="center" vertical="center"/>
      <protection locked="0"/>
    </xf>
    <xf numFmtId="1" fontId="39" fillId="15" borderId="4" xfId="0" applyNumberFormat="1" applyFont="1" applyFill="1" applyBorder="1" applyAlignment="1">
      <alignment horizontal="center" vertical="center"/>
    </xf>
    <xf numFmtId="1" fontId="39" fillId="19" borderId="31" xfId="0" applyNumberFormat="1" applyFont="1" applyFill="1" applyBorder="1" applyAlignment="1">
      <alignment horizontal="center" vertical="center"/>
    </xf>
    <xf numFmtId="0" fontId="39" fillId="19" borderId="13" xfId="0" applyFont="1" applyFill="1" applyBorder="1" applyAlignment="1">
      <alignment horizontal="justify" vertical="top" wrapText="1"/>
    </xf>
    <xf numFmtId="0" fontId="41" fillId="19" borderId="13" xfId="0" applyFont="1" applyFill="1" applyBorder="1" applyAlignment="1">
      <alignment horizontal="center"/>
    </xf>
    <xf numFmtId="183" fontId="41" fillId="19" borderId="13" xfId="0" applyNumberFormat="1" applyFont="1" applyFill="1" applyBorder="1" applyAlignment="1">
      <alignment horizontal="center"/>
    </xf>
    <xf numFmtId="44" fontId="41" fillId="19" borderId="13" xfId="102" applyFont="1" applyFill="1" applyBorder="1" applyAlignment="1">
      <alignment horizontal="center"/>
    </xf>
    <xf numFmtId="186" fontId="25" fillId="19" borderId="13" xfId="166" applyNumberFormat="1" applyFont="1" applyFill="1" applyBorder="1" applyAlignment="1">
      <alignment horizontal="right"/>
    </xf>
    <xf numFmtId="44" fontId="41" fillId="19" borderId="13" xfId="1" applyNumberFormat="1" applyFont="1" applyFill="1" applyBorder="1" applyAlignment="1" applyProtection="1">
      <alignment horizontal="right"/>
      <protection locked="0"/>
    </xf>
    <xf numFmtId="2" fontId="25" fillId="19" borderId="13" xfId="3" applyNumberFormat="1" applyFont="1" applyFill="1" applyBorder="1" applyAlignment="1">
      <alignment horizontal="center" wrapText="1"/>
    </xf>
    <xf numFmtId="44" fontId="25" fillId="19" borderId="13" xfId="1" applyNumberFormat="1" applyFont="1" applyFill="1" applyBorder="1" applyAlignment="1" applyProtection="1">
      <alignment horizontal="center"/>
      <protection locked="0"/>
    </xf>
    <xf numFmtId="44" fontId="41" fillId="19" borderId="13" xfId="1" applyNumberFormat="1" applyFont="1" applyFill="1" applyBorder="1" applyAlignment="1" applyProtection="1">
      <alignment horizontal="center"/>
      <protection locked="0"/>
    </xf>
    <xf numFmtId="43" fontId="41" fillId="19" borderId="13" xfId="1" applyFont="1" applyFill="1" applyBorder="1" applyAlignment="1" applyProtection="1">
      <alignment horizontal="center"/>
      <protection locked="0"/>
    </xf>
    <xf numFmtId="49" fontId="33" fillId="15" borderId="13" xfId="6" applyNumberFormat="1" applyFont="1" applyFill="1" applyBorder="1" applyAlignment="1" applyProtection="1">
      <alignment horizontal="center" vertical="center" wrapText="1"/>
      <protection hidden="1"/>
    </xf>
    <xf numFmtId="164" fontId="44" fillId="15" borderId="13" xfId="6" applyFont="1" applyFill="1" applyBorder="1" applyAlignment="1"/>
    <xf numFmtId="164" fontId="33" fillId="15" borderId="13" xfId="6" applyFont="1" applyFill="1" applyBorder="1" applyAlignment="1" applyProtection="1">
      <alignment horizontal="center" vertical="center" textRotation="90" wrapText="1"/>
      <protection hidden="1"/>
    </xf>
    <xf numFmtId="164" fontId="33" fillId="15" borderId="13" xfId="6" applyFont="1" applyFill="1" applyBorder="1" applyAlignment="1" applyProtection="1">
      <alignment horizontal="center" vertical="center" wrapText="1"/>
      <protection hidden="1"/>
    </xf>
    <xf numFmtId="44" fontId="33" fillId="15" borderId="13" xfId="6" applyNumberFormat="1" applyFont="1" applyFill="1" applyBorder="1" applyAlignment="1" applyProtection="1">
      <alignment horizontal="center" vertical="center" wrapText="1"/>
      <protection hidden="1"/>
    </xf>
    <xf numFmtId="44" fontId="30" fillId="15" borderId="13" xfId="6" applyNumberFormat="1" applyFont="1" applyFill="1" applyBorder="1" applyAlignment="1" applyProtection="1">
      <alignment horizontal="center" vertical="center" wrapText="1"/>
      <protection hidden="1"/>
    </xf>
    <xf numFmtId="43" fontId="30" fillId="15" borderId="13" xfId="6" applyNumberFormat="1" applyFont="1" applyFill="1" applyBorder="1" applyAlignment="1" applyProtection="1">
      <alignment horizontal="center" vertical="center" wrapText="1"/>
      <protection hidden="1"/>
    </xf>
    <xf numFmtId="164" fontId="34" fillId="15" borderId="13" xfId="6" applyFont="1" applyFill="1" applyBorder="1" applyAlignment="1" applyProtection="1">
      <alignment horizontal="center" vertical="center" wrapText="1"/>
      <protection hidden="1"/>
    </xf>
    <xf numFmtId="0" fontId="45" fillId="15" borderId="13" xfId="0" applyFont="1" applyFill="1" applyBorder="1" applyAlignment="1">
      <alignment vertical="center"/>
    </xf>
    <xf numFmtId="186" fontId="34" fillId="15" borderId="13" xfId="6" applyNumberFormat="1" applyFont="1" applyFill="1" applyBorder="1" applyAlignment="1" applyProtection="1">
      <alignment horizontal="center" vertical="center" wrapText="1"/>
      <protection hidden="1"/>
    </xf>
    <xf numFmtId="7" fontId="34" fillId="15" borderId="13" xfId="6" applyNumberFormat="1" applyFont="1" applyFill="1" applyBorder="1" applyAlignment="1" applyProtection="1">
      <alignment horizontal="right" vertical="center" wrapText="1"/>
      <protection hidden="1"/>
    </xf>
    <xf numFmtId="164" fontId="25" fillId="15" borderId="13" xfId="6" applyFont="1" applyFill="1" applyBorder="1" applyAlignment="1"/>
    <xf numFmtId="0" fontId="40" fillId="15" borderId="13" xfId="0" applyFont="1" applyFill="1" applyBorder="1" applyAlignment="1">
      <alignment vertical="center"/>
    </xf>
    <xf numFmtId="44" fontId="46" fillId="15" borderId="13" xfId="102" applyFont="1" applyFill="1" applyBorder="1" applyAlignment="1">
      <alignment horizontal="center" vertical="center"/>
    </xf>
    <xf numFmtId="49" fontId="33" fillId="15" borderId="32" xfId="6" applyNumberFormat="1" applyFont="1" applyFill="1" applyBorder="1" applyAlignment="1" applyProtection="1">
      <alignment horizontal="center" vertical="center" wrapText="1"/>
      <protection hidden="1"/>
    </xf>
    <xf numFmtId="164" fontId="25" fillId="15" borderId="32" xfId="6" applyFont="1" applyFill="1" applyBorder="1" applyAlignment="1"/>
    <xf numFmtId="0" fontId="40" fillId="15" borderId="32" xfId="0" applyFont="1" applyFill="1" applyBorder="1" applyAlignment="1">
      <alignment vertical="center"/>
    </xf>
    <xf numFmtId="164" fontId="33" fillId="15" borderId="32" xfId="6" applyFont="1" applyFill="1" applyBorder="1" applyAlignment="1" applyProtection="1">
      <alignment horizontal="center" vertical="center" wrapText="1"/>
      <protection hidden="1"/>
    </xf>
    <xf numFmtId="44" fontId="33" fillId="15" borderId="32" xfId="6" applyNumberFormat="1" applyFont="1" applyFill="1" applyBorder="1" applyAlignment="1" applyProtection="1">
      <alignment horizontal="center" vertical="center" wrapText="1"/>
      <protection hidden="1"/>
    </xf>
    <xf numFmtId="44" fontId="46" fillId="15" borderId="32" xfId="102" applyFont="1" applyFill="1" applyBorder="1" applyAlignment="1">
      <alignment horizontal="center" vertical="center"/>
    </xf>
    <xf numFmtId="44" fontId="30" fillId="15" borderId="32" xfId="6" applyNumberFormat="1" applyFont="1" applyFill="1" applyBorder="1" applyAlignment="1" applyProtection="1">
      <alignment horizontal="center" vertical="center" wrapText="1"/>
      <protection hidden="1"/>
    </xf>
    <xf numFmtId="43" fontId="30" fillId="15" borderId="32" xfId="6" applyNumberFormat="1" applyFont="1" applyFill="1" applyBorder="1" applyAlignment="1" applyProtection="1">
      <alignment horizontal="center" vertical="center" wrapText="1"/>
      <protection hidden="1"/>
    </xf>
    <xf numFmtId="7" fontId="34" fillId="15" borderId="32" xfId="6" applyNumberFormat="1" applyFont="1" applyFill="1" applyBorder="1" applyAlignment="1" applyProtection="1">
      <alignment horizontal="right" vertical="center" wrapText="1"/>
      <protection hidden="1"/>
    </xf>
    <xf numFmtId="164" fontId="34" fillId="15" borderId="32" xfId="6" applyFont="1" applyFill="1" applyBorder="1" applyAlignment="1" applyProtection="1">
      <alignment horizontal="center" vertical="center" wrapText="1"/>
      <protection hidden="1"/>
    </xf>
    <xf numFmtId="0" fontId="31" fillId="15" borderId="33" xfId="0" applyFont="1" applyFill="1" applyBorder="1" applyAlignment="1">
      <alignment horizontal="left" vertical="center" wrapText="1"/>
    </xf>
    <xf numFmtId="49" fontId="33" fillId="15" borderId="29" xfId="6" applyNumberFormat="1" applyFont="1" applyFill="1" applyBorder="1" applyAlignment="1" applyProtection="1">
      <alignment horizontal="center" vertical="center" wrapText="1"/>
      <protection hidden="1"/>
    </xf>
    <xf numFmtId="164" fontId="25" fillId="15" borderId="29" xfId="6" applyFont="1" applyFill="1" applyBorder="1" applyAlignment="1"/>
    <xf numFmtId="0" fontId="40" fillId="15" borderId="29" xfId="0" applyFont="1" applyFill="1" applyBorder="1" applyAlignment="1">
      <alignment vertical="center"/>
    </xf>
    <xf numFmtId="164" fontId="33" fillId="15" borderId="29" xfId="6" applyFont="1" applyFill="1" applyBorder="1" applyAlignment="1" applyProtection="1">
      <alignment horizontal="center" vertical="center" wrapText="1"/>
      <protection hidden="1"/>
    </xf>
    <xf numFmtId="44" fontId="33" fillId="15" borderId="29" xfId="6" applyNumberFormat="1" applyFont="1" applyFill="1" applyBorder="1" applyAlignment="1" applyProtection="1">
      <alignment horizontal="center" vertical="center" wrapText="1"/>
      <protection hidden="1"/>
    </xf>
    <xf numFmtId="44" fontId="46" fillId="15" borderId="29" xfId="102" applyFont="1" applyFill="1" applyBorder="1" applyAlignment="1">
      <alignment horizontal="center" vertical="center"/>
    </xf>
    <xf numFmtId="44" fontId="30" fillId="15" borderId="29" xfId="6" applyNumberFormat="1" applyFont="1" applyFill="1" applyBorder="1" applyAlignment="1" applyProtection="1">
      <alignment horizontal="center" vertical="center" wrapText="1"/>
      <protection hidden="1"/>
    </xf>
    <xf numFmtId="43" fontId="30" fillId="15" borderId="29" xfId="6" applyNumberFormat="1" applyFont="1" applyFill="1" applyBorder="1" applyAlignment="1" applyProtection="1">
      <alignment horizontal="center" vertical="center" wrapText="1"/>
      <protection hidden="1"/>
    </xf>
    <xf numFmtId="7" fontId="34" fillId="15" borderId="29" xfId="6" applyNumberFormat="1" applyFont="1" applyFill="1" applyBorder="1" applyAlignment="1" applyProtection="1">
      <alignment horizontal="right" vertical="center" wrapText="1"/>
      <protection hidden="1"/>
    </xf>
    <xf numFmtId="164" fontId="47" fillId="15" borderId="32" xfId="6" applyFont="1" applyFill="1" applyBorder="1" applyAlignment="1" applyProtection="1">
      <alignment horizontal="center" wrapText="1"/>
      <protection hidden="1"/>
    </xf>
    <xf numFmtId="44" fontId="47" fillId="15" borderId="32" xfId="6" applyNumberFormat="1" applyFont="1" applyFill="1" applyBorder="1" applyAlignment="1" applyProtection="1">
      <alignment horizontal="center" wrapText="1"/>
      <protection hidden="1"/>
    </xf>
    <xf numFmtId="44" fontId="47" fillId="15" borderId="32" xfId="102" applyFont="1" applyFill="1" applyBorder="1" applyAlignment="1">
      <alignment horizontal="center"/>
    </xf>
    <xf numFmtId="186" fontId="25" fillId="20" borderId="29" xfId="166" applyNumberFormat="1" applyFont="1" applyFill="1" applyBorder="1" applyAlignment="1">
      <alignment horizontal="right"/>
    </xf>
    <xf numFmtId="49" fontId="25" fillId="20" borderId="22" xfId="3" applyNumberFormat="1" applyFont="1" applyFill="1" applyBorder="1" applyAlignment="1">
      <alignment horizontal="center" vertical="center"/>
    </xf>
    <xf numFmtId="49" fontId="25" fillId="20" borderId="13" xfId="3" applyNumberFormat="1" applyFont="1" applyFill="1" applyBorder="1" applyAlignment="1">
      <alignment horizontal="center" vertical="center"/>
    </xf>
    <xf numFmtId="49" fontId="25" fillId="20" borderId="44" xfId="3" applyNumberFormat="1" applyFont="1" applyFill="1" applyBorder="1" applyAlignment="1">
      <alignment horizontal="center" vertical="center"/>
    </xf>
    <xf numFmtId="164" fontId="33" fillId="20" borderId="32" xfId="6" applyFont="1" applyFill="1" applyBorder="1" applyAlignment="1" applyProtection="1">
      <alignment horizontal="center" vertical="center" wrapText="1"/>
      <protection hidden="1"/>
    </xf>
    <xf numFmtId="49" fontId="25" fillId="20" borderId="12" xfId="3" applyNumberFormat="1" applyFont="1" applyFill="1" applyBorder="1" applyAlignment="1">
      <alignment horizontal="center" vertical="center"/>
    </xf>
    <xf numFmtId="49" fontId="25" fillId="20" borderId="31" xfId="3" applyNumberFormat="1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left"/>
    </xf>
    <xf numFmtId="44" fontId="48" fillId="15" borderId="32" xfId="102" applyFont="1" applyFill="1" applyBorder="1" applyAlignment="1">
      <alignment horizontal="center" vertical="center"/>
    </xf>
    <xf numFmtId="164" fontId="25" fillId="15" borderId="32" xfId="6" applyFont="1" applyFill="1" applyBorder="1" applyAlignment="1">
      <alignment horizontal="right"/>
    </xf>
    <xf numFmtId="44" fontId="49" fillId="15" borderId="32" xfId="102" applyFont="1" applyFill="1" applyBorder="1" applyAlignment="1">
      <alignment horizontal="center" vertical="center"/>
    </xf>
    <xf numFmtId="164" fontId="35" fillId="15" borderId="13" xfId="6" applyFont="1" applyFill="1" applyBorder="1"/>
    <xf numFmtId="44" fontId="49" fillId="15" borderId="32" xfId="6" applyNumberFormat="1" applyFont="1" applyFill="1" applyBorder="1" applyAlignment="1" applyProtection="1">
      <alignment horizontal="center" vertical="center" wrapText="1"/>
      <protection hidden="1"/>
    </xf>
    <xf numFmtId="164" fontId="50" fillId="15" borderId="32" xfId="6" applyFont="1" applyFill="1" applyBorder="1" applyAlignment="1">
      <alignment vertical="center"/>
    </xf>
    <xf numFmtId="44" fontId="50" fillId="15" borderId="13" xfId="102" applyFont="1" applyFill="1" applyBorder="1" applyAlignment="1">
      <alignment horizontal="center" vertical="center"/>
    </xf>
    <xf numFmtId="44" fontId="50" fillId="15" borderId="32" xfId="6" applyNumberFormat="1" applyFont="1" applyFill="1" applyBorder="1" applyAlignment="1" applyProtection="1">
      <alignment horizontal="center" vertical="center" wrapText="1"/>
      <protection hidden="1"/>
    </xf>
    <xf numFmtId="44" fontId="50" fillId="15" borderId="32" xfId="102" applyFont="1" applyFill="1" applyBorder="1" applyAlignment="1">
      <alignment horizontal="center" vertical="center"/>
    </xf>
    <xf numFmtId="43" fontId="50" fillId="15" borderId="32" xfId="6" applyNumberFormat="1" applyFont="1" applyFill="1" applyBorder="1" applyAlignment="1" applyProtection="1">
      <alignment horizontal="center" wrapText="1"/>
      <protection hidden="1"/>
    </xf>
    <xf numFmtId="43" fontId="50" fillId="15" borderId="32" xfId="6" applyNumberFormat="1" applyFont="1" applyFill="1" applyBorder="1" applyAlignment="1" applyProtection="1">
      <alignment horizontal="center" vertical="center" wrapText="1"/>
      <protection hidden="1"/>
    </xf>
    <xf numFmtId="49" fontId="44" fillId="15" borderId="32" xfId="6" applyNumberFormat="1" applyFont="1" applyFill="1" applyBorder="1" applyAlignment="1" applyProtection="1">
      <alignment horizontal="center" vertical="center" wrapText="1"/>
      <protection hidden="1"/>
    </xf>
    <xf numFmtId="44" fontId="44" fillId="15" borderId="32" xfId="6" applyNumberFormat="1" applyFont="1" applyFill="1" applyBorder="1" applyAlignment="1" applyProtection="1">
      <alignment horizontal="center" vertical="center" wrapText="1"/>
      <protection hidden="1"/>
    </xf>
    <xf numFmtId="44" fontId="44" fillId="15" borderId="32" xfId="102" applyFont="1" applyFill="1" applyBorder="1" applyAlignment="1">
      <alignment horizontal="center" vertical="center"/>
    </xf>
    <xf numFmtId="7" fontId="44" fillId="15" borderId="32" xfId="6" applyNumberFormat="1" applyFont="1" applyFill="1" applyBorder="1" applyAlignment="1" applyProtection="1">
      <alignment horizontal="center" vertical="center" wrapText="1"/>
      <protection hidden="1"/>
    </xf>
    <xf numFmtId="43" fontId="44" fillId="15" borderId="32" xfId="6" applyNumberFormat="1" applyFont="1" applyFill="1" applyBorder="1" applyAlignment="1" applyProtection="1">
      <alignment horizontal="center" vertical="center" wrapText="1"/>
      <protection hidden="1"/>
    </xf>
    <xf numFmtId="43" fontId="34" fillId="15" borderId="32" xfId="6" applyNumberFormat="1" applyFont="1" applyFill="1" applyBorder="1" applyAlignment="1" applyProtection="1">
      <alignment horizontal="center" vertical="center" wrapText="1"/>
      <protection hidden="1"/>
    </xf>
    <xf numFmtId="43" fontId="51" fillId="15" borderId="32" xfId="1" applyFont="1" applyFill="1" applyBorder="1" applyAlignment="1" applyProtection="1">
      <alignment horizontal="right"/>
      <protection hidden="1"/>
    </xf>
    <xf numFmtId="43" fontId="25" fillId="15" borderId="32" xfId="1" applyFont="1" applyFill="1" applyBorder="1" applyProtection="1">
      <protection hidden="1"/>
    </xf>
    <xf numFmtId="164" fontId="25" fillId="15" borderId="13" xfId="6" applyFont="1" applyFill="1" applyBorder="1"/>
    <xf numFmtId="165" fontId="25" fillId="15" borderId="13" xfId="8" applyNumberFormat="1" applyFont="1" applyFill="1" applyBorder="1"/>
    <xf numFmtId="43" fontId="25" fillId="15" borderId="13" xfId="6" applyNumberFormat="1" applyFont="1" applyFill="1" applyBorder="1"/>
    <xf numFmtId="8" fontId="52" fillId="0" borderId="13" xfId="9" applyNumberFormat="1" applyFont="1" applyFill="1" applyBorder="1" applyAlignment="1" applyProtection="1"/>
    <xf numFmtId="49" fontId="33" fillId="15" borderId="34" xfId="6" applyNumberFormat="1" applyFont="1" applyFill="1" applyBorder="1" applyAlignment="1" applyProtection="1">
      <alignment vertical="center" wrapText="1"/>
      <protection hidden="1"/>
    </xf>
    <xf numFmtId="49" fontId="33" fillId="15" borderId="31" xfId="6" applyNumberFormat="1" applyFont="1" applyFill="1" applyBorder="1" applyAlignment="1" applyProtection="1">
      <alignment vertical="center" wrapText="1"/>
      <protection hidden="1"/>
    </xf>
    <xf numFmtId="8" fontId="25" fillId="15" borderId="13" xfId="6" applyNumberFormat="1" applyFont="1" applyFill="1" applyBorder="1"/>
    <xf numFmtId="164" fontId="25" fillId="15" borderId="0" xfId="6" applyFont="1" applyFill="1" applyBorder="1" applyAlignment="1">
      <alignment vertical="center"/>
    </xf>
    <xf numFmtId="164" fontId="51" fillId="15" borderId="19" xfId="6" applyFont="1" applyFill="1" applyBorder="1" applyAlignment="1" applyProtection="1">
      <alignment horizontal="left" vertical="center"/>
      <protection hidden="1"/>
    </xf>
    <xf numFmtId="164" fontId="25" fillId="15" borderId="19" xfId="6" applyFont="1" applyFill="1" applyBorder="1" applyAlignment="1"/>
    <xf numFmtId="0" fontId="45" fillId="15" borderId="19" xfId="0" applyFont="1" applyFill="1" applyBorder="1" applyAlignment="1">
      <alignment vertical="center"/>
    </xf>
    <xf numFmtId="43" fontId="51" fillId="15" borderId="19" xfId="1" applyFont="1" applyFill="1" applyBorder="1" applyAlignment="1" applyProtection="1">
      <alignment horizontal="right"/>
      <protection hidden="1"/>
    </xf>
    <xf numFmtId="164" fontId="25" fillId="15" borderId="19" xfId="6" applyFont="1" applyFill="1" applyBorder="1"/>
    <xf numFmtId="164" fontId="25" fillId="15" borderId="0" xfId="6" applyFont="1" applyFill="1" applyBorder="1" applyAlignment="1"/>
    <xf numFmtId="43" fontId="25" fillId="15" borderId="0" xfId="1" applyFont="1" applyFill="1" applyBorder="1"/>
    <xf numFmtId="43" fontId="25" fillId="15" borderId="0" xfId="6" applyNumberFormat="1" applyFont="1" applyFill="1" applyBorder="1" applyAlignment="1">
      <alignment vertical="center"/>
    </xf>
    <xf numFmtId="0" fontId="28" fillId="15" borderId="33" xfId="0" applyFont="1" applyFill="1" applyBorder="1" applyAlignment="1">
      <alignment horizontal="left" vertical="center" wrapText="1"/>
    </xf>
    <xf numFmtId="44" fontId="42" fillId="15" borderId="14" xfId="6" applyNumberFormat="1" applyFont="1" applyFill="1" applyBorder="1" applyAlignment="1" applyProtection="1">
      <alignment horizontal="center" vertical="center" wrapText="1"/>
      <protection hidden="1"/>
    </xf>
    <xf numFmtId="44" fontId="42" fillId="15" borderId="31" xfId="6" applyNumberFormat="1" applyFont="1" applyFill="1" applyBorder="1" applyAlignment="1" applyProtection="1">
      <alignment horizontal="center" vertical="center" wrapText="1"/>
      <protection hidden="1"/>
    </xf>
    <xf numFmtId="4" fontId="25" fillId="15" borderId="0" xfId="6" applyNumberFormat="1" applyFont="1" applyFill="1" applyBorder="1" applyAlignment="1" applyProtection="1">
      <alignment horizontal="left" vertical="center"/>
      <protection hidden="1"/>
    </xf>
    <xf numFmtId="164" fontId="25" fillId="15" borderId="0" xfId="6" applyFont="1" applyFill="1" applyBorder="1" applyAlignment="1" applyProtection="1">
      <alignment horizontal="left" vertical="center"/>
      <protection hidden="1"/>
    </xf>
    <xf numFmtId="164" fontId="34" fillId="15" borderId="7" xfId="6" applyFont="1" applyFill="1" applyBorder="1" applyAlignment="1" applyProtection="1">
      <alignment horizontal="center" vertical="center" wrapText="1"/>
      <protection hidden="1"/>
    </xf>
    <xf numFmtId="164" fontId="34" fillId="15" borderId="14" xfId="6" applyFont="1" applyFill="1" applyBorder="1" applyAlignment="1" applyProtection="1">
      <alignment horizontal="center" vertical="center" wrapText="1"/>
      <protection hidden="1"/>
    </xf>
    <xf numFmtId="164" fontId="34" fillId="15" borderId="20" xfId="6" applyFont="1" applyFill="1" applyBorder="1" applyAlignment="1" applyProtection="1">
      <alignment horizontal="center" vertical="center" wrapText="1"/>
      <protection hidden="1"/>
    </xf>
    <xf numFmtId="164" fontId="26" fillId="17" borderId="8" xfId="3" applyFont="1" applyFill="1" applyBorder="1" applyAlignment="1" applyProtection="1">
      <alignment horizontal="center" vertical="center" wrapText="1"/>
      <protection hidden="1"/>
    </xf>
    <xf numFmtId="164" fontId="26" fillId="17" borderId="9" xfId="3" applyFont="1" applyFill="1" applyBorder="1" applyAlignment="1" applyProtection="1">
      <alignment horizontal="center" vertical="center" wrapText="1"/>
      <protection hidden="1"/>
    </xf>
    <xf numFmtId="164" fontId="26" fillId="17" borderId="10" xfId="3" applyFont="1" applyFill="1" applyBorder="1" applyAlignment="1" applyProtection="1">
      <alignment horizontal="center" vertical="center" wrapText="1"/>
      <protection hidden="1"/>
    </xf>
    <xf numFmtId="164" fontId="34" fillId="15" borderId="11" xfId="6" applyFont="1" applyFill="1" applyBorder="1" applyAlignment="1" applyProtection="1">
      <alignment horizontal="center" vertical="center" wrapText="1"/>
      <protection hidden="1"/>
    </xf>
    <xf numFmtId="164" fontId="34" fillId="15" borderId="13" xfId="6" applyFont="1" applyFill="1" applyBorder="1" applyAlignment="1" applyProtection="1">
      <alignment horizontal="center" vertical="center" wrapText="1"/>
      <protection hidden="1"/>
    </xf>
    <xf numFmtId="164" fontId="34" fillId="15" borderId="19" xfId="6" applyFont="1" applyFill="1" applyBorder="1" applyAlignment="1" applyProtection="1">
      <alignment horizontal="center" vertical="center" wrapText="1"/>
      <protection hidden="1"/>
    </xf>
    <xf numFmtId="164" fontId="34" fillId="15" borderId="6" xfId="6" applyFont="1" applyFill="1" applyBorder="1" applyAlignment="1" applyProtection="1">
      <alignment horizontal="center" vertical="center" wrapText="1"/>
      <protection hidden="1"/>
    </xf>
    <xf numFmtId="164" fontId="30" fillId="17" borderId="15" xfId="3" applyFont="1" applyFill="1" applyBorder="1" applyAlignment="1" applyProtection="1">
      <alignment horizontal="center" vertical="center" wrapText="1"/>
      <protection hidden="1"/>
    </xf>
    <xf numFmtId="164" fontId="30" fillId="17" borderId="16" xfId="3" applyFont="1" applyFill="1" applyBorder="1" applyAlignment="1" applyProtection="1">
      <alignment horizontal="center" vertical="center" wrapText="1"/>
      <protection hidden="1"/>
    </xf>
    <xf numFmtId="164" fontId="30" fillId="17" borderId="17" xfId="3" applyFont="1" applyFill="1" applyBorder="1" applyAlignment="1" applyProtection="1">
      <alignment horizontal="center" vertical="center" wrapText="1"/>
      <protection hidden="1"/>
    </xf>
    <xf numFmtId="49" fontId="33" fillId="15" borderId="14" xfId="6" applyNumberFormat="1" applyFont="1" applyFill="1" applyBorder="1" applyAlignment="1" applyProtection="1">
      <alignment horizontal="left" vertical="center" wrapText="1"/>
      <protection hidden="1"/>
    </xf>
    <xf numFmtId="49" fontId="33" fillId="15" borderId="34" xfId="6" applyNumberFormat="1" applyFont="1" applyFill="1" applyBorder="1" applyAlignment="1" applyProtection="1">
      <alignment horizontal="left" vertical="center" wrapText="1"/>
      <protection hidden="1"/>
    </xf>
    <xf numFmtId="49" fontId="33" fillId="15" borderId="31" xfId="6" applyNumberFormat="1" applyFont="1" applyFill="1" applyBorder="1" applyAlignment="1" applyProtection="1">
      <alignment horizontal="left" vertical="center" wrapText="1"/>
      <protection hidden="1"/>
    </xf>
    <xf numFmtId="0" fontId="39" fillId="15" borderId="14" xfId="0" applyFont="1" applyFill="1" applyBorder="1" applyAlignment="1">
      <alignment horizontal="center" vertical="top" wrapText="1"/>
    </xf>
    <xf numFmtId="0" fontId="39" fillId="15" borderId="34" xfId="0" applyFont="1" applyFill="1" applyBorder="1" applyAlignment="1">
      <alignment horizontal="center" vertical="top" wrapText="1"/>
    </xf>
    <xf numFmtId="0" fontId="39" fillId="15" borderId="31" xfId="0" applyFont="1" applyFill="1" applyBorder="1" applyAlignment="1">
      <alignment horizontal="center" vertical="top" wrapText="1"/>
    </xf>
    <xf numFmtId="0" fontId="28" fillId="15" borderId="0" xfId="0" applyFont="1" applyFill="1" applyBorder="1" applyAlignment="1">
      <alignment horizontal="left" vertical="center" wrapText="1"/>
    </xf>
    <xf numFmtId="0" fontId="36" fillId="18" borderId="14" xfId="0" applyFont="1" applyFill="1" applyBorder="1" applyAlignment="1">
      <alignment horizontal="center"/>
    </xf>
    <xf numFmtId="0" fontId="36" fillId="18" borderId="34" xfId="0" applyFont="1" applyFill="1" applyBorder="1" applyAlignment="1">
      <alignment horizontal="center"/>
    </xf>
    <xf numFmtId="0" fontId="36" fillId="18" borderId="31" xfId="0" applyFont="1" applyFill="1" applyBorder="1" applyAlignment="1">
      <alignment horizontal="center"/>
    </xf>
    <xf numFmtId="164" fontId="28" fillId="15" borderId="0" xfId="6" applyFont="1" applyFill="1" applyBorder="1" applyAlignment="1">
      <alignment horizontal="left"/>
    </xf>
    <xf numFmtId="0" fontId="28" fillId="15" borderId="0" xfId="0" applyFont="1" applyFill="1" applyBorder="1" applyAlignment="1">
      <alignment horizontal="left" vertical="center"/>
    </xf>
    <xf numFmtId="44" fontId="44" fillId="15" borderId="14" xfId="2" applyFont="1" applyFill="1" applyBorder="1" applyAlignment="1">
      <alignment horizontal="center" vertical="center"/>
    </xf>
    <xf numFmtId="44" fontId="44" fillId="15" borderId="31" xfId="2" applyFont="1" applyFill="1" applyBorder="1" applyAlignment="1">
      <alignment horizontal="center" vertical="center"/>
    </xf>
    <xf numFmtId="49" fontId="44" fillId="15" borderId="14" xfId="6" applyNumberFormat="1" applyFont="1" applyFill="1" applyBorder="1" applyAlignment="1" applyProtection="1">
      <alignment horizontal="center" vertical="center" wrapText="1"/>
      <protection hidden="1"/>
    </xf>
    <xf numFmtId="49" fontId="44" fillId="15" borderId="31" xfId="6" applyNumberFormat="1" applyFont="1" applyFill="1" applyBorder="1" applyAlignment="1" applyProtection="1">
      <alignment horizontal="center" vertical="center" wrapText="1"/>
      <protection hidden="1"/>
    </xf>
    <xf numFmtId="44" fontId="44" fillId="15" borderId="14" xfId="2" applyFont="1" applyFill="1" applyBorder="1" applyAlignment="1" applyProtection="1">
      <alignment horizontal="center" vertical="center" wrapText="1"/>
      <protection hidden="1"/>
    </xf>
    <xf numFmtId="44" fontId="44" fillId="15" borderId="31" xfId="2" applyFont="1" applyFill="1" applyBorder="1" applyAlignment="1" applyProtection="1">
      <alignment horizontal="center" vertical="center" wrapText="1"/>
      <protection hidden="1"/>
    </xf>
    <xf numFmtId="0" fontId="50" fillId="15" borderId="14" xfId="0" applyFont="1" applyFill="1" applyBorder="1" applyAlignment="1">
      <alignment horizontal="center" vertical="center"/>
    </xf>
    <xf numFmtId="0" fontId="50" fillId="15" borderId="31" xfId="0" applyFont="1" applyFill="1" applyBorder="1" applyAlignment="1">
      <alignment horizontal="center" vertical="center"/>
    </xf>
    <xf numFmtId="164" fontId="25" fillId="15" borderId="14" xfId="6" applyFont="1" applyFill="1" applyBorder="1" applyAlignment="1">
      <alignment horizontal="right"/>
    </xf>
    <xf numFmtId="164" fontId="25" fillId="15" borderId="34" xfId="6" applyFont="1" applyFill="1" applyBorder="1" applyAlignment="1">
      <alignment horizontal="right"/>
    </xf>
    <xf numFmtId="164" fontId="25" fillId="15" borderId="31" xfId="6" applyFont="1" applyFill="1" applyBorder="1" applyAlignment="1">
      <alignment horizontal="right"/>
    </xf>
    <xf numFmtId="49" fontId="50" fillId="15" borderId="14" xfId="6" applyNumberFormat="1" applyFont="1" applyFill="1" applyBorder="1" applyAlignment="1" applyProtection="1">
      <alignment horizontal="center" vertical="center" wrapText="1"/>
      <protection hidden="1"/>
    </xf>
    <xf numFmtId="49" fontId="50" fillId="15" borderId="31" xfId="6" applyNumberFormat="1" applyFont="1" applyFill="1" applyBorder="1" applyAlignment="1" applyProtection="1">
      <alignment horizontal="center" vertical="center" wrapText="1"/>
      <protection hidden="1"/>
    </xf>
    <xf numFmtId="164" fontId="4" fillId="15" borderId="3" xfId="3" applyFont="1" applyFill="1" applyBorder="1" applyAlignment="1">
      <alignment horizontal="center"/>
    </xf>
    <xf numFmtId="164" fontId="4" fillId="15" borderId="0" xfId="3" applyFont="1" applyFill="1" applyBorder="1" applyAlignment="1">
      <alignment horizontal="center"/>
    </xf>
    <xf numFmtId="164" fontId="5" fillId="15" borderId="4" xfId="4" applyFont="1" applyFill="1" applyBorder="1" applyAlignment="1">
      <alignment horizontal="right" vertical="center"/>
    </xf>
    <xf numFmtId="164" fontId="5" fillId="15" borderId="0" xfId="4" applyFont="1" applyFill="1" applyBorder="1" applyAlignment="1">
      <alignment horizontal="right" vertical="center"/>
    </xf>
    <xf numFmtId="0" fontId="24" fillId="15" borderId="4" xfId="0" applyFont="1" applyFill="1" applyBorder="1" applyAlignment="1">
      <alignment horizontal="center" vertical="center"/>
    </xf>
    <xf numFmtId="0" fontId="24" fillId="15" borderId="0" xfId="0" applyFont="1" applyFill="1" applyBorder="1" applyAlignment="1">
      <alignment horizontal="center" vertical="center"/>
    </xf>
    <xf numFmtId="0" fontId="26" fillId="15" borderId="4" xfId="0" applyFont="1" applyFill="1" applyBorder="1" applyAlignment="1">
      <alignment horizontal="center" vertical="center"/>
    </xf>
    <xf numFmtId="0" fontId="26" fillId="15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164" fontId="5" fillId="15" borderId="4" xfId="4" applyFont="1" applyFill="1" applyBorder="1" applyAlignment="1">
      <alignment horizontal="right" vertical="center" wrapText="1"/>
    </xf>
    <xf numFmtId="164" fontId="5" fillId="15" borderId="0" xfId="4" applyFont="1" applyFill="1" applyBorder="1" applyAlignment="1">
      <alignment horizontal="right" vertical="center" wrapText="1"/>
    </xf>
    <xf numFmtId="164" fontId="33" fillId="15" borderId="6" xfId="6" applyFont="1" applyFill="1" applyBorder="1" applyAlignment="1" applyProtection="1">
      <alignment horizontal="center" vertical="center" textRotation="90" wrapText="1"/>
      <protection hidden="1"/>
    </xf>
    <xf numFmtId="164" fontId="33" fillId="15" borderId="13" xfId="6" applyFont="1" applyFill="1" applyBorder="1" applyAlignment="1" applyProtection="1">
      <alignment horizontal="center" vertical="center" textRotation="90" wrapText="1"/>
      <protection hidden="1"/>
    </xf>
    <xf numFmtId="164" fontId="33" fillId="15" borderId="19" xfId="6" applyFont="1" applyFill="1" applyBorder="1" applyAlignment="1" applyProtection="1">
      <alignment horizontal="center" vertical="center" textRotation="90" wrapText="1"/>
      <protection hidden="1"/>
    </xf>
    <xf numFmtId="164" fontId="33" fillId="15" borderId="6" xfId="6" applyFont="1" applyFill="1" applyBorder="1" applyAlignment="1" applyProtection="1">
      <alignment horizontal="center" vertical="center" wrapText="1"/>
      <protection hidden="1"/>
    </xf>
    <xf numFmtId="164" fontId="33" fillId="15" borderId="13" xfId="6" applyFont="1" applyFill="1" applyBorder="1" applyAlignment="1" applyProtection="1">
      <alignment horizontal="center" vertical="center" wrapText="1"/>
      <protection hidden="1"/>
    </xf>
    <xf numFmtId="164" fontId="33" fillId="15" borderId="19" xfId="6" applyFont="1" applyFill="1" applyBorder="1" applyAlignment="1" applyProtection="1">
      <alignment horizontal="center" vertical="center" wrapText="1"/>
      <protection hidden="1"/>
    </xf>
    <xf numFmtId="43" fontId="32" fillId="15" borderId="0" xfId="6" applyNumberFormat="1" applyFont="1" applyFill="1" applyBorder="1" applyAlignment="1" applyProtection="1">
      <alignment horizontal="left" vertical="center"/>
      <protection hidden="1"/>
    </xf>
    <xf numFmtId="164" fontId="32" fillId="15" borderId="0" xfId="6" applyFont="1" applyFill="1" applyBorder="1" applyAlignment="1" applyProtection="1">
      <alignment horizontal="left" vertical="center"/>
      <protection hidden="1"/>
    </xf>
    <xf numFmtId="164" fontId="33" fillId="15" borderId="5" xfId="6" applyFont="1" applyFill="1" applyBorder="1" applyAlignment="1" applyProtection="1">
      <alignment horizontal="center" vertical="center" wrapText="1"/>
      <protection hidden="1"/>
    </xf>
    <xf numFmtId="164" fontId="33" fillId="15" borderId="12" xfId="6" applyFont="1" applyFill="1" applyBorder="1" applyAlignment="1" applyProtection="1">
      <alignment horizontal="center" vertical="center" wrapText="1"/>
      <protection hidden="1"/>
    </xf>
    <xf numFmtId="164" fontId="33" fillId="15" borderId="18" xfId="6" applyFont="1" applyFill="1" applyBorder="1" applyAlignment="1" applyProtection="1">
      <alignment horizontal="center" vertical="center" wrapText="1"/>
      <protection hidden="1"/>
    </xf>
    <xf numFmtId="164" fontId="25" fillId="15" borderId="14" xfId="6" applyFont="1" applyFill="1" applyBorder="1" applyAlignment="1">
      <alignment horizontal="left"/>
    </xf>
    <xf numFmtId="164" fontId="25" fillId="15" borderId="31" xfId="6" applyFont="1" applyFill="1" applyBorder="1" applyAlignment="1">
      <alignment horizontal="left"/>
    </xf>
    <xf numFmtId="0" fontId="28" fillId="15" borderId="0" xfId="0" applyFont="1" applyFill="1" applyBorder="1" applyAlignment="1">
      <alignment horizontal="center" vertical="center" wrapText="1"/>
    </xf>
    <xf numFmtId="1" fontId="39" fillId="15" borderId="14" xfId="0" applyNumberFormat="1" applyFont="1" applyFill="1" applyBorder="1" applyAlignment="1">
      <alignment horizontal="justify" vertical="top" wrapText="1"/>
    </xf>
    <xf numFmtId="0" fontId="40" fillId="15" borderId="34" xfId="0" applyFont="1" applyFill="1" applyBorder="1" applyAlignment="1">
      <alignment wrapText="1"/>
    </xf>
    <xf numFmtId="0" fontId="40" fillId="15" borderId="31" xfId="0" applyFont="1" applyFill="1" applyBorder="1" applyAlignment="1">
      <alignment wrapText="1"/>
    </xf>
    <xf numFmtId="164" fontId="33" fillId="15" borderId="36" xfId="6" applyFont="1" applyFill="1" applyBorder="1" applyAlignment="1" applyProtection="1">
      <alignment horizontal="center" vertical="center" wrapText="1"/>
      <protection hidden="1"/>
    </xf>
    <xf numFmtId="164" fontId="33" fillId="15" borderId="3" xfId="6" applyFont="1" applyFill="1" applyBorder="1" applyAlignment="1" applyProtection="1">
      <alignment horizontal="center" vertical="center" wrapText="1"/>
      <protection hidden="1"/>
    </xf>
    <xf numFmtId="164" fontId="33" fillId="15" borderId="37" xfId="6" applyFont="1" applyFill="1" applyBorder="1" applyAlignment="1" applyProtection="1">
      <alignment horizontal="center" vertical="center" wrapText="1"/>
      <protection hidden="1"/>
    </xf>
    <xf numFmtId="164" fontId="33" fillId="15" borderId="38" xfId="6" applyFont="1" applyFill="1" applyBorder="1" applyAlignment="1" applyProtection="1">
      <alignment horizontal="center" vertical="center" wrapText="1"/>
      <protection hidden="1"/>
    </xf>
    <xf numFmtId="164" fontId="33" fillId="15" borderId="0" xfId="6" applyFont="1" applyFill="1" applyBorder="1" applyAlignment="1" applyProtection="1">
      <alignment horizontal="center" vertical="center" wrapText="1"/>
      <protection hidden="1"/>
    </xf>
    <xf numFmtId="164" fontId="33" fillId="15" borderId="39" xfId="6" applyFont="1" applyFill="1" applyBorder="1" applyAlignment="1" applyProtection="1">
      <alignment horizontal="center" vertical="center" wrapText="1"/>
      <protection hidden="1"/>
    </xf>
    <xf numFmtId="164" fontId="33" fillId="15" borderId="40" xfId="6" applyFont="1" applyFill="1" applyBorder="1" applyAlignment="1" applyProtection="1">
      <alignment horizontal="center" vertical="center" wrapText="1"/>
      <protection hidden="1"/>
    </xf>
    <xf numFmtId="164" fontId="33" fillId="15" borderId="41" xfId="6" applyFont="1" applyFill="1" applyBorder="1" applyAlignment="1" applyProtection="1">
      <alignment horizontal="center" vertical="center" wrapText="1"/>
      <protection hidden="1"/>
    </xf>
    <xf numFmtId="164" fontId="33" fillId="15" borderId="42" xfId="6" applyFont="1" applyFill="1" applyBorder="1" applyAlignment="1" applyProtection="1">
      <alignment horizontal="center" vertical="center" wrapText="1"/>
      <protection hidden="1"/>
    </xf>
    <xf numFmtId="0" fontId="39" fillId="15" borderId="0" xfId="0" applyFont="1" applyFill="1" applyBorder="1" applyAlignment="1">
      <alignment horizontal="center" vertical="top" wrapText="1"/>
    </xf>
    <xf numFmtId="0" fontId="39" fillId="15" borderId="39" xfId="0" applyFont="1" applyFill="1" applyBorder="1" applyAlignment="1">
      <alignment horizontal="center" vertical="top" wrapText="1"/>
    </xf>
    <xf numFmtId="1" fontId="39" fillId="19" borderId="25" xfId="0" applyNumberFormat="1" applyFont="1" applyFill="1" applyBorder="1" applyAlignment="1">
      <alignment horizontal="center" vertical="center"/>
    </xf>
    <xf numFmtId="1" fontId="39" fillId="19" borderId="43" xfId="0" applyNumberFormat="1" applyFont="1" applyFill="1" applyBorder="1" applyAlignment="1">
      <alignment horizontal="center" vertical="center"/>
    </xf>
    <xf numFmtId="0" fontId="39" fillId="15" borderId="26" xfId="0" applyFont="1" applyFill="1" applyBorder="1" applyAlignment="1">
      <alignment horizontal="center" vertical="top" wrapText="1"/>
    </xf>
    <xf numFmtId="0" fontId="39" fillId="15" borderId="35" xfId="0" applyFont="1" applyFill="1" applyBorder="1" applyAlignment="1">
      <alignment horizontal="center" vertical="top" wrapText="1"/>
    </xf>
    <xf numFmtId="1" fontId="39" fillId="19" borderId="14" xfId="0" applyNumberFormat="1" applyFont="1" applyFill="1" applyBorder="1" applyAlignment="1">
      <alignment horizontal="center" vertical="center"/>
    </xf>
    <xf numFmtId="1" fontId="39" fillId="19" borderId="34" xfId="0" applyNumberFormat="1" applyFont="1" applyFill="1" applyBorder="1" applyAlignment="1">
      <alignment horizontal="center" vertical="center"/>
    </xf>
    <xf numFmtId="1" fontId="39" fillId="19" borderId="31" xfId="0" applyNumberFormat="1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left" vertical="center" wrapText="1"/>
    </xf>
    <xf numFmtId="0" fontId="35" fillId="20" borderId="31" xfId="0" applyFont="1" applyFill="1" applyBorder="1" applyAlignment="1">
      <alignment horizontal="left" vertical="center" wrapText="1"/>
    </xf>
    <xf numFmtId="164" fontId="25" fillId="15" borderId="14" xfId="6" applyFont="1" applyFill="1" applyBorder="1" applyAlignment="1">
      <alignment horizontal="left" vertical="center" wrapText="1"/>
    </xf>
    <xf numFmtId="164" fontId="25" fillId="15" borderId="31" xfId="6" applyFont="1" applyFill="1" applyBorder="1" applyAlignment="1">
      <alignment horizontal="left" vertical="center" wrapText="1"/>
    </xf>
    <xf numFmtId="0" fontId="40" fillId="15" borderId="34" xfId="0" applyFont="1" applyFill="1" applyBorder="1"/>
    <xf numFmtId="0" fontId="40" fillId="15" borderId="31" xfId="0" applyFont="1" applyFill="1" applyBorder="1"/>
    <xf numFmtId="0" fontId="35" fillId="20" borderId="14" xfId="0" applyFont="1" applyFill="1" applyBorder="1" applyAlignment="1">
      <alignment horizontal="left"/>
    </xf>
    <xf numFmtId="0" fontId="35" fillId="20" borderId="31" xfId="0" applyFont="1" applyFill="1" applyBorder="1" applyAlignment="1">
      <alignment horizontal="left"/>
    </xf>
  </cellXfs>
  <cellStyles count="255">
    <cellStyle name="20% - Énfasis1 2" xfId="11"/>
    <cellStyle name="20% - Énfasis2 2" xfId="12"/>
    <cellStyle name="20% - Énfasis3 2" xfId="13"/>
    <cellStyle name="20% - Énfasis4 2" xfId="14"/>
    <cellStyle name="20% - Énfasis5 2" xfId="15"/>
    <cellStyle name="20% - Énfasis6 2" xfId="16"/>
    <cellStyle name="40% - Énfasis1 2" xfId="17"/>
    <cellStyle name="40% - Énfasis2 2" xfId="18"/>
    <cellStyle name="40% - Énfasis3 2" xfId="19"/>
    <cellStyle name="40% - Énfasis4 2" xfId="20"/>
    <cellStyle name="40% - Énfasis5 2" xfId="21"/>
    <cellStyle name="40% - Énfasis6 2" xfId="22"/>
    <cellStyle name="A3 297 x 420 mm" xfId="23"/>
    <cellStyle name="A3 297 x 420 mm 2" xfId="24"/>
    <cellStyle name="Base 0 dec" xfId="25"/>
    <cellStyle name="Base 1 dec" xfId="26"/>
    <cellStyle name="Base 2 dec" xfId="27"/>
    <cellStyle name="Capitulo" xfId="28"/>
    <cellStyle name="Dec(1)" xfId="29"/>
    <cellStyle name="Dec(2)" xfId="30"/>
    <cellStyle name="Descripciones" xfId="31"/>
    <cellStyle name="Enc. der" xfId="32"/>
    <cellStyle name="Enc. izq" xfId="33"/>
    <cellStyle name="Estilo 1" xfId="34"/>
    <cellStyle name="Etiqueta" xfId="35"/>
    <cellStyle name="Euro" xfId="36"/>
    <cellStyle name="Euro 2" xfId="37"/>
    <cellStyle name="Euro 2 2" xfId="38"/>
    <cellStyle name="Euro 2 3" xfId="39"/>
    <cellStyle name="Hipervínculo 2" xfId="40"/>
    <cellStyle name="Hipervínculo 2 2" xfId="41"/>
    <cellStyle name="Hipervínculo_procedimiento 7.1.1" xfId="42"/>
    <cellStyle name="Linea Inferior" xfId="43"/>
    <cellStyle name="Linea Superior" xfId="44"/>
    <cellStyle name="Linea Tipo" xfId="45"/>
    <cellStyle name="Miles" xfId="46"/>
    <cellStyle name="Miles 1 dec" xfId="47"/>
    <cellStyle name="Millares" xfId="1" builtinId="3"/>
    <cellStyle name="Millares 10" xfId="48"/>
    <cellStyle name="Millares 11" xfId="49"/>
    <cellStyle name="Millares 12" xfId="50"/>
    <cellStyle name="Millares 2" xfId="51"/>
    <cellStyle name="Millares 2 2" xfId="52"/>
    <cellStyle name="Millares 2 2 2" xfId="53"/>
    <cellStyle name="Millares 2 3" xfId="54"/>
    <cellStyle name="Millares 2 3 2" xfId="55"/>
    <cellStyle name="Millares 2 3 3" xfId="56"/>
    <cellStyle name="Millares 2 4" xfId="57"/>
    <cellStyle name="Millares 2 5" xfId="58"/>
    <cellStyle name="Millares 2 6" xfId="59"/>
    <cellStyle name="Millares 3" xfId="60"/>
    <cellStyle name="Millares 3 2" xfId="61"/>
    <cellStyle name="Millares 4" xfId="62"/>
    <cellStyle name="Millares 4 2" xfId="63"/>
    <cellStyle name="Millares 4 2 2" xfId="64"/>
    <cellStyle name="Millares 4 2 2 2" xfId="65"/>
    <cellStyle name="Millares 4 2 3" xfId="66"/>
    <cellStyle name="Millares 4 3" xfId="67"/>
    <cellStyle name="Millares 4 3 2" xfId="68"/>
    <cellStyle name="Millares 4 3 2 2" xfId="69"/>
    <cellStyle name="Millares 4 3 3" xfId="70"/>
    <cellStyle name="Millares 4 4" xfId="71"/>
    <cellStyle name="Millares 4 5" xfId="72"/>
    <cellStyle name="Millares 4 5 2" xfId="73"/>
    <cellStyle name="Millares 4 6" xfId="74"/>
    <cellStyle name="Millares 5" xfId="75"/>
    <cellStyle name="Millares 5 2" xfId="76"/>
    <cellStyle name="Millares 5 3" xfId="77"/>
    <cellStyle name="Millares 5 4" xfId="78"/>
    <cellStyle name="Millares 6" xfId="79"/>
    <cellStyle name="Millares 6 2" xfId="80"/>
    <cellStyle name="Millares 6 3" xfId="81"/>
    <cellStyle name="Millares 6 3 2" xfId="82"/>
    <cellStyle name="Millares 6 4" xfId="83"/>
    <cellStyle name="Millares 7" xfId="84"/>
    <cellStyle name="Millares 7 2" xfId="85"/>
    <cellStyle name="Millares 7 3" xfId="86"/>
    <cellStyle name="Millares 8" xfId="87"/>
    <cellStyle name="Millares 8 2" xfId="88"/>
    <cellStyle name="Millares 8 3" xfId="89"/>
    <cellStyle name="Millares 9" xfId="90"/>
    <cellStyle name="Millares 9 2" xfId="91"/>
    <cellStyle name="Moneda" xfId="2" builtinId="4"/>
    <cellStyle name="Moneda 10" xfId="92"/>
    <cellStyle name="Moneda 11" xfId="93"/>
    <cellStyle name="Moneda 2" xfId="94"/>
    <cellStyle name="Moneda 2 2" xfId="95"/>
    <cellStyle name="Moneda 2 3" xfId="96"/>
    <cellStyle name="Moneda 2 3 2" xfId="97"/>
    <cellStyle name="Moneda 2 3 3" xfId="98"/>
    <cellStyle name="Moneda 3" xfId="99"/>
    <cellStyle name="Moneda 3 2" xfId="100"/>
    <cellStyle name="Moneda 3 2 2" xfId="101"/>
    <cellStyle name="Moneda 3 2 3" xfId="102"/>
    <cellStyle name="Moneda 3 2 3 2" xfId="103"/>
    <cellStyle name="Moneda 3 2 4" xfId="104"/>
    <cellStyle name="Moneda 3 3" xfId="105"/>
    <cellStyle name="Moneda 3 3 2" xfId="106"/>
    <cellStyle name="Moneda 3 3 2 2" xfId="107"/>
    <cellStyle name="Moneda 3 3 2 2 2" xfId="108"/>
    <cellStyle name="Moneda 3 3 2 3" xfId="109"/>
    <cellStyle name="Moneda 3 3 3" xfId="110"/>
    <cellStyle name="Moneda 3 3 3 2" xfId="111"/>
    <cellStyle name="Moneda 3 3 3 2 2" xfId="112"/>
    <cellStyle name="Moneda 3 3 3 3" xfId="113"/>
    <cellStyle name="Moneda 3 3 4" xfId="114"/>
    <cellStyle name="Moneda 3 3 4 2" xfId="115"/>
    <cellStyle name="Moneda 3 3 4 2 2" xfId="116"/>
    <cellStyle name="Moneda 3 3 4 3" xfId="117"/>
    <cellStyle name="Moneda 3 3 5" xfId="118"/>
    <cellStyle name="Moneda 3 3 5 2" xfId="119"/>
    <cellStyle name="Moneda 3 3 6" xfId="120"/>
    <cellStyle name="Moneda 3 4" xfId="121"/>
    <cellStyle name="Moneda 3 4 2" xfId="122"/>
    <cellStyle name="Moneda 3 4 2 2" xfId="123"/>
    <cellStyle name="Moneda 3 4 3" xfId="124"/>
    <cellStyle name="Moneda 3 5" xfId="125"/>
    <cellStyle name="Moneda 3 6" xfId="126"/>
    <cellStyle name="Moneda 3 6 2" xfId="127"/>
    <cellStyle name="Moneda 3 7" xfId="128"/>
    <cellStyle name="Moneda 4" xfId="129"/>
    <cellStyle name="Moneda 4 2" xfId="130"/>
    <cellStyle name="Moneda 4 2 2" xfId="131"/>
    <cellStyle name="Moneda 4 3" xfId="132"/>
    <cellStyle name="Moneda 4 3 2" xfId="133"/>
    <cellStyle name="Moneda 4 3 4" xfId="7"/>
    <cellStyle name="Moneda 4 4" xfId="134"/>
    <cellStyle name="Moneda 5" xfId="135"/>
    <cellStyle name="Moneda 5 2" xfId="136"/>
    <cellStyle name="Moneda 5 2 2" xfId="137"/>
    <cellStyle name="Moneda 5 3" xfId="138"/>
    <cellStyle name="Moneda 6" xfId="139"/>
    <cellStyle name="Moneda 6 2" xfId="140"/>
    <cellStyle name="Moneda 6 2 2" xfId="141"/>
    <cellStyle name="Moneda 6 3" xfId="142"/>
    <cellStyle name="Moneda 7" xfId="143"/>
    <cellStyle name="Moneda 7 2" xfId="144"/>
    <cellStyle name="Moneda 8" xfId="145"/>
    <cellStyle name="Moneda 9" xfId="146"/>
    <cellStyle name="Normal" xfId="0" builtinId="0"/>
    <cellStyle name="Normal 10" xfId="147"/>
    <cellStyle name="Normal 10 2" xfId="148"/>
    <cellStyle name="Normal 10 2 2" xfId="149"/>
    <cellStyle name="Normal 10 3" xfId="150"/>
    <cellStyle name="Normal 10 3 2" xfId="151"/>
    <cellStyle name="Normal 10 3 3" xfId="152"/>
    <cellStyle name="Normal 10 4" xfId="153"/>
    <cellStyle name="Normal 10 4 2" xfId="154"/>
    <cellStyle name="Normal 10 5" xfId="155"/>
    <cellStyle name="Normal 11" xfId="156"/>
    <cellStyle name="Normal 11 2" xfId="157"/>
    <cellStyle name="Normal 12" xfId="158"/>
    <cellStyle name="Normal 12 2" xfId="159"/>
    <cellStyle name="Normal 13" xfId="160"/>
    <cellStyle name="Normal 14" xfId="161"/>
    <cellStyle name="Normal 15" xfId="162"/>
    <cellStyle name="Normal 16" xfId="163"/>
    <cellStyle name="Normal 17" xfId="164"/>
    <cellStyle name="Normal 18" xfId="3"/>
    <cellStyle name="Normal 2" xfId="165"/>
    <cellStyle name="Normal 2 2" xfId="166"/>
    <cellStyle name="Normal 2 2 2" xfId="167"/>
    <cellStyle name="Normal 2 2 2 2" xfId="168"/>
    <cellStyle name="Normal 2 2 2 3" xfId="169"/>
    <cellStyle name="Normal 2 2 3" xfId="170"/>
    <cellStyle name="Normal 2 2 4" xfId="171"/>
    <cellStyle name="Normal 2 2 5" xfId="172"/>
    <cellStyle name="Normal 2 2 6" xfId="6"/>
    <cellStyle name="Normal 2 3" xfId="173"/>
    <cellStyle name="Normal 2 4" xfId="174"/>
    <cellStyle name="Normal 2 4 2" xfId="5"/>
    <cellStyle name="Normal 2 5" xfId="175"/>
    <cellStyle name="Normal 2 6" xfId="176"/>
    <cellStyle name="Normal 2 6 2" xfId="9"/>
    <cellStyle name="Normal 2 7" xfId="177"/>
    <cellStyle name="Normal 2_ESTIMACIONES" xfId="178"/>
    <cellStyle name="Normal 3" xfId="179"/>
    <cellStyle name="Normal 3 2" xfId="180"/>
    <cellStyle name="Normal 3 2 2" xfId="181"/>
    <cellStyle name="Normal 3 2 2 2" xfId="182"/>
    <cellStyle name="Normal 3 2 2 2 2" xfId="183"/>
    <cellStyle name="Normal 3 2 2 3" xfId="184"/>
    <cellStyle name="Normal 3 2 3" xfId="185"/>
    <cellStyle name="Normal 3 2 3 2" xfId="186"/>
    <cellStyle name="Normal 3 2 4" xfId="187"/>
    <cellStyle name="Normal 3 3" xfId="188"/>
    <cellStyle name="Normal 3 4" xfId="4"/>
    <cellStyle name="Normal 4" xfId="189"/>
    <cellStyle name="Normal 4 2" xfId="190"/>
    <cellStyle name="Normal 4 2 2" xfId="191"/>
    <cellStyle name="Normal 4 2 2 2" xfId="192"/>
    <cellStyle name="Normal 4 2 3" xfId="193"/>
    <cellStyle name="Normal 4 3" xfId="194"/>
    <cellStyle name="Normal 5" xfId="195"/>
    <cellStyle name="Normal 5 2" xfId="196"/>
    <cellStyle name="Normal 5 3" xfId="197"/>
    <cellStyle name="Normal 5 4" xfId="198"/>
    <cellStyle name="Normal 5 4 2" xfId="199"/>
    <cellStyle name="Normal 5 5" xfId="200"/>
    <cellStyle name="Normal 6" xfId="201"/>
    <cellStyle name="Normal 6 2" xfId="202"/>
    <cellStyle name="Normal 6 3" xfId="203"/>
    <cellStyle name="Normal 6 3 2" xfId="204"/>
    <cellStyle name="Normal 6 3 2 2" xfId="205"/>
    <cellStyle name="Normal 6 3 3" xfId="206"/>
    <cellStyle name="Normal 6 4" xfId="207"/>
    <cellStyle name="Normal 6 4 2" xfId="208"/>
    <cellStyle name="Normal 6 5" xfId="209"/>
    <cellStyle name="Normal 7" xfId="210"/>
    <cellStyle name="Normal 7 2" xfId="211"/>
    <cellStyle name="Normal 7 2 2" xfId="212"/>
    <cellStyle name="Normal 7 2 3" xfId="213"/>
    <cellStyle name="Normal 7 3" xfId="214"/>
    <cellStyle name="Normal 7 4" xfId="215"/>
    <cellStyle name="Normal 8" xfId="216"/>
    <cellStyle name="Normal 8 2" xfId="217"/>
    <cellStyle name="Normal 8 2 2" xfId="218"/>
    <cellStyle name="Normal 8 2 3" xfId="219"/>
    <cellStyle name="Normal 8 3" xfId="220"/>
    <cellStyle name="Normal 8 4" xfId="221"/>
    <cellStyle name="Normal 9" xfId="222"/>
    <cellStyle name="Normal 9 2" xfId="223"/>
    <cellStyle name="Normal_FOTOS OBRAS 1-2 2" xfId="10"/>
    <cellStyle name="Notas 2" xfId="224"/>
    <cellStyle name="Notas 3" xfId="225"/>
    <cellStyle name="Notas 4" xfId="226"/>
    <cellStyle name="Notas 4 2" xfId="227"/>
    <cellStyle name="Notas 5" xfId="228"/>
    <cellStyle name="Num. cuadro" xfId="229"/>
    <cellStyle name="Pie" xfId="230"/>
    <cellStyle name="Porcentaje 2" xfId="231"/>
    <cellStyle name="Porcentaje 2 2" xfId="8"/>
    <cellStyle name="Porcentaje 2 3" xfId="232"/>
    <cellStyle name="Porcentaje 2 3 2" xfId="233"/>
    <cellStyle name="Porcentaje 2 4" xfId="234"/>
    <cellStyle name="Porcentaje 2 5" xfId="235"/>
    <cellStyle name="Porcentaje 3" xfId="236"/>
    <cellStyle name="Porcentaje 3 2" xfId="237"/>
    <cellStyle name="Porcentaje 3 2 2" xfId="238"/>
    <cellStyle name="Porcentaje 3 3" xfId="239"/>
    <cellStyle name="Porcentaje 4" xfId="240"/>
    <cellStyle name="Porcentaje 4 2" xfId="241"/>
    <cellStyle name="Porcentaje 5" xfId="242"/>
    <cellStyle name="Porcentual 2" xfId="243"/>
    <cellStyle name="Porcentual 2 2" xfId="244"/>
    <cellStyle name="Porcentual 2 2 2" xfId="245"/>
    <cellStyle name="Porcentual 3" xfId="246"/>
    <cellStyle name="Porcentual 3 2" xfId="247"/>
    <cellStyle name="Porcentual 3 2 2" xfId="248"/>
    <cellStyle name="Porcentual 3 2 2 2" xfId="249"/>
    <cellStyle name="Porcentual 3 2 3" xfId="250"/>
    <cellStyle name="Porcentual 3 3" xfId="251"/>
    <cellStyle name="Porcentual 3 3 2" xfId="252"/>
    <cellStyle name="Porcentual 3 4" xfId="253"/>
    <cellStyle name="Titulo" xfId="2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95250</xdr:colOff>
      <xdr:row>0</xdr:row>
      <xdr:rowOff>152400</xdr:rowOff>
    </xdr:from>
    <xdr:ext cx="76200" cy="200025"/>
    <xdr:sp macro="" textlink="">
      <xdr:nvSpPr>
        <xdr:cNvPr id="2" name="Text Box 135"/>
        <xdr:cNvSpPr txBox="1">
          <a:spLocks noChangeArrowheads="1"/>
        </xdr:cNvSpPr>
      </xdr:nvSpPr>
      <xdr:spPr bwMode="auto">
        <a:xfrm>
          <a:off x="136017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295275</xdr:colOff>
      <xdr:row>4</xdr:row>
      <xdr:rowOff>0</xdr:rowOff>
    </xdr:from>
    <xdr:ext cx="76200" cy="200025"/>
    <xdr:sp macro="" textlink="">
      <xdr:nvSpPr>
        <xdr:cNvPr id="3" name="Text Box 136"/>
        <xdr:cNvSpPr txBox="1">
          <a:spLocks noChangeArrowheads="1"/>
        </xdr:cNvSpPr>
      </xdr:nvSpPr>
      <xdr:spPr bwMode="auto">
        <a:xfrm>
          <a:off x="80295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257175</xdr:colOff>
      <xdr:row>4</xdr:row>
      <xdr:rowOff>19050</xdr:rowOff>
    </xdr:from>
    <xdr:ext cx="76200" cy="200025"/>
    <xdr:sp macro="" textlink="">
      <xdr:nvSpPr>
        <xdr:cNvPr id="4" name="Text Box 137"/>
        <xdr:cNvSpPr txBox="1">
          <a:spLocks noChangeArrowheads="1"/>
        </xdr:cNvSpPr>
      </xdr:nvSpPr>
      <xdr:spPr bwMode="auto">
        <a:xfrm>
          <a:off x="108775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twoCellAnchor editAs="oneCell">
    <xdr:from>
      <xdr:col>12</xdr:col>
      <xdr:colOff>323850</xdr:colOff>
      <xdr:row>4</xdr:row>
      <xdr:rowOff>0</xdr:rowOff>
    </xdr:from>
    <xdr:to>
      <xdr:col>13</xdr:col>
      <xdr:colOff>36596</xdr:colOff>
      <xdr:row>16</xdr:row>
      <xdr:rowOff>201597</xdr:rowOff>
    </xdr:to>
    <xdr:sp macro="" textlink="">
      <xdr:nvSpPr>
        <xdr:cNvPr id="5" name="Text Box 140"/>
        <xdr:cNvSpPr txBox="1">
          <a:spLocks noChangeArrowheads="1"/>
        </xdr:cNvSpPr>
      </xdr:nvSpPr>
      <xdr:spPr bwMode="auto">
        <a:xfrm>
          <a:off x="9020175" y="0"/>
          <a:ext cx="624815" cy="197364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twoCellAnchor>
  <xdr:oneCellAnchor>
    <xdr:from>
      <xdr:col>12</xdr:col>
      <xdr:colOff>285750</xdr:colOff>
      <xdr:row>4</xdr:row>
      <xdr:rowOff>66675</xdr:rowOff>
    </xdr:from>
    <xdr:ext cx="76200" cy="200025"/>
    <xdr:sp macro="" textlink="">
      <xdr:nvSpPr>
        <xdr:cNvPr id="6" name="Text Box 141"/>
        <xdr:cNvSpPr txBox="1">
          <a:spLocks noChangeArrowheads="1"/>
        </xdr:cNvSpPr>
      </xdr:nvSpPr>
      <xdr:spPr bwMode="auto">
        <a:xfrm>
          <a:off x="89820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285750</xdr:colOff>
      <xdr:row>4</xdr:row>
      <xdr:rowOff>66675</xdr:rowOff>
    </xdr:from>
    <xdr:ext cx="76200" cy="200025"/>
    <xdr:sp macro="" textlink="">
      <xdr:nvSpPr>
        <xdr:cNvPr id="7" name="Text Box 142"/>
        <xdr:cNvSpPr txBox="1">
          <a:spLocks noChangeArrowheads="1"/>
        </xdr:cNvSpPr>
      </xdr:nvSpPr>
      <xdr:spPr bwMode="auto">
        <a:xfrm>
          <a:off x="89820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409575</xdr:colOff>
      <xdr:row>5</xdr:row>
      <xdr:rowOff>152400</xdr:rowOff>
    </xdr:from>
    <xdr:ext cx="76200" cy="200025"/>
    <xdr:sp macro="" textlink="">
      <xdr:nvSpPr>
        <xdr:cNvPr id="8" name="Text Box 143"/>
        <xdr:cNvSpPr txBox="1">
          <a:spLocks noChangeArrowheads="1"/>
        </xdr:cNvSpPr>
      </xdr:nvSpPr>
      <xdr:spPr bwMode="auto">
        <a:xfrm>
          <a:off x="91059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228600</xdr:colOff>
      <xdr:row>4</xdr:row>
      <xdr:rowOff>0</xdr:rowOff>
    </xdr:from>
    <xdr:ext cx="76200" cy="200025"/>
    <xdr:sp macro="" textlink="">
      <xdr:nvSpPr>
        <xdr:cNvPr id="9" name="Text Box 147"/>
        <xdr:cNvSpPr txBox="1">
          <a:spLocks noChangeArrowheads="1"/>
        </xdr:cNvSpPr>
      </xdr:nvSpPr>
      <xdr:spPr bwMode="auto">
        <a:xfrm>
          <a:off x="108489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352425</xdr:colOff>
      <xdr:row>5</xdr:row>
      <xdr:rowOff>114300</xdr:rowOff>
    </xdr:from>
    <xdr:ext cx="76200" cy="200025"/>
    <xdr:sp macro="" textlink="">
      <xdr:nvSpPr>
        <xdr:cNvPr id="10" name="Text Box 148"/>
        <xdr:cNvSpPr txBox="1">
          <a:spLocks noChangeArrowheads="1"/>
        </xdr:cNvSpPr>
      </xdr:nvSpPr>
      <xdr:spPr bwMode="auto">
        <a:xfrm>
          <a:off x="109728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276225</xdr:colOff>
      <xdr:row>5</xdr:row>
      <xdr:rowOff>0</xdr:rowOff>
    </xdr:from>
    <xdr:ext cx="76200" cy="200025"/>
    <xdr:sp macro="" textlink="">
      <xdr:nvSpPr>
        <xdr:cNvPr id="11" name="Text Box 149"/>
        <xdr:cNvSpPr txBox="1">
          <a:spLocks noChangeArrowheads="1"/>
        </xdr:cNvSpPr>
      </xdr:nvSpPr>
      <xdr:spPr bwMode="auto">
        <a:xfrm>
          <a:off x="801052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17</xdr:col>
      <xdr:colOff>95250</xdr:colOff>
      <xdr:row>1</xdr:row>
      <xdr:rowOff>152400</xdr:rowOff>
    </xdr:from>
    <xdr:ext cx="76200" cy="200025"/>
    <xdr:sp macro="" textlink="">
      <xdr:nvSpPr>
        <xdr:cNvPr id="12" name="Text Box 135"/>
        <xdr:cNvSpPr txBox="1">
          <a:spLocks noChangeArrowheads="1"/>
        </xdr:cNvSpPr>
      </xdr:nvSpPr>
      <xdr:spPr bwMode="auto">
        <a:xfrm>
          <a:off x="136017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17</xdr:col>
      <xdr:colOff>95250</xdr:colOff>
      <xdr:row>2</xdr:row>
      <xdr:rowOff>152400</xdr:rowOff>
    </xdr:from>
    <xdr:ext cx="76200" cy="200025"/>
    <xdr:sp macro="" textlink="">
      <xdr:nvSpPr>
        <xdr:cNvPr id="13" name="Text Box 135"/>
        <xdr:cNvSpPr txBox="1">
          <a:spLocks noChangeArrowheads="1"/>
        </xdr:cNvSpPr>
      </xdr:nvSpPr>
      <xdr:spPr bwMode="auto">
        <a:xfrm>
          <a:off x="136017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295275</xdr:colOff>
      <xdr:row>4</xdr:row>
      <xdr:rowOff>0</xdr:rowOff>
    </xdr:from>
    <xdr:ext cx="76200" cy="200025"/>
    <xdr:sp macro="" textlink="">
      <xdr:nvSpPr>
        <xdr:cNvPr id="14" name="Text Box 136"/>
        <xdr:cNvSpPr txBox="1">
          <a:spLocks noChangeArrowheads="1"/>
        </xdr:cNvSpPr>
      </xdr:nvSpPr>
      <xdr:spPr bwMode="auto">
        <a:xfrm>
          <a:off x="80295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257175</xdr:colOff>
      <xdr:row>4</xdr:row>
      <xdr:rowOff>19050</xdr:rowOff>
    </xdr:from>
    <xdr:ext cx="76200" cy="200025"/>
    <xdr:sp macro="" textlink="">
      <xdr:nvSpPr>
        <xdr:cNvPr id="15" name="Text Box 137"/>
        <xdr:cNvSpPr txBox="1">
          <a:spLocks noChangeArrowheads="1"/>
        </xdr:cNvSpPr>
      </xdr:nvSpPr>
      <xdr:spPr bwMode="auto">
        <a:xfrm>
          <a:off x="108775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twoCellAnchor editAs="oneCell">
    <xdr:from>
      <xdr:col>12</xdr:col>
      <xdr:colOff>323850</xdr:colOff>
      <xdr:row>4</xdr:row>
      <xdr:rowOff>0</xdr:rowOff>
    </xdr:from>
    <xdr:to>
      <xdr:col>13</xdr:col>
      <xdr:colOff>36596</xdr:colOff>
      <xdr:row>16</xdr:row>
      <xdr:rowOff>201597</xdr:rowOff>
    </xdr:to>
    <xdr:sp macro="" textlink="">
      <xdr:nvSpPr>
        <xdr:cNvPr id="16" name="Text Box 140"/>
        <xdr:cNvSpPr txBox="1">
          <a:spLocks noChangeArrowheads="1"/>
        </xdr:cNvSpPr>
      </xdr:nvSpPr>
      <xdr:spPr bwMode="auto">
        <a:xfrm>
          <a:off x="9020175" y="0"/>
          <a:ext cx="624815" cy="197364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twoCellAnchor>
  <xdr:oneCellAnchor>
    <xdr:from>
      <xdr:col>12</xdr:col>
      <xdr:colOff>285750</xdr:colOff>
      <xdr:row>4</xdr:row>
      <xdr:rowOff>66675</xdr:rowOff>
    </xdr:from>
    <xdr:ext cx="76200" cy="200025"/>
    <xdr:sp macro="" textlink="">
      <xdr:nvSpPr>
        <xdr:cNvPr id="17" name="Text Box 141"/>
        <xdr:cNvSpPr txBox="1">
          <a:spLocks noChangeArrowheads="1"/>
        </xdr:cNvSpPr>
      </xdr:nvSpPr>
      <xdr:spPr bwMode="auto">
        <a:xfrm>
          <a:off x="89820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285750</xdr:colOff>
      <xdr:row>4</xdr:row>
      <xdr:rowOff>66675</xdr:rowOff>
    </xdr:from>
    <xdr:ext cx="76200" cy="200025"/>
    <xdr:sp macro="" textlink="">
      <xdr:nvSpPr>
        <xdr:cNvPr id="18" name="Text Box 142"/>
        <xdr:cNvSpPr txBox="1">
          <a:spLocks noChangeArrowheads="1"/>
        </xdr:cNvSpPr>
      </xdr:nvSpPr>
      <xdr:spPr bwMode="auto">
        <a:xfrm>
          <a:off x="89820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409575</xdr:colOff>
      <xdr:row>5</xdr:row>
      <xdr:rowOff>152400</xdr:rowOff>
    </xdr:from>
    <xdr:ext cx="76200" cy="200025"/>
    <xdr:sp macro="" textlink="">
      <xdr:nvSpPr>
        <xdr:cNvPr id="19" name="Text Box 143"/>
        <xdr:cNvSpPr txBox="1">
          <a:spLocks noChangeArrowheads="1"/>
        </xdr:cNvSpPr>
      </xdr:nvSpPr>
      <xdr:spPr bwMode="auto">
        <a:xfrm>
          <a:off x="91059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228600</xdr:colOff>
      <xdr:row>4</xdr:row>
      <xdr:rowOff>0</xdr:rowOff>
    </xdr:from>
    <xdr:ext cx="76200" cy="200025"/>
    <xdr:sp macro="" textlink="">
      <xdr:nvSpPr>
        <xdr:cNvPr id="20" name="Text Box 147"/>
        <xdr:cNvSpPr txBox="1">
          <a:spLocks noChangeArrowheads="1"/>
        </xdr:cNvSpPr>
      </xdr:nvSpPr>
      <xdr:spPr bwMode="auto">
        <a:xfrm>
          <a:off x="108489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352425</xdr:colOff>
      <xdr:row>5</xdr:row>
      <xdr:rowOff>114300</xdr:rowOff>
    </xdr:from>
    <xdr:ext cx="76200" cy="200025"/>
    <xdr:sp macro="" textlink="">
      <xdr:nvSpPr>
        <xdr:cNvPr id="21" name="Text Box 148"/>
        <xdr:cNvSpPr txBox="1">
          <a:spLocks noChangeArrowheads="1"/>
        </xdr:cNvSpPr>
      </xdr:nvSpPr>
      <xdr:spPr bwMode="auto">
        <a:xfrm>
          <a:off x="109728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276225</xdr:colOff>
      <xdr:row>5</xdr:row>
      <xdr:rowOff>0</xdr:rowOff>
    </xdr:from>
    <xdr:ext cx="76200" cy="200025"/>
    <xdr:sp macro="" textlink="">
      <xdr:nvSpPr>
        <xdr:cNvPr id="22" name="Text Box 149"/>
        <xdr:cNvSpPr txBox="1">
          <a:spLocks noChangeArrowheads="1"/>
        </xdr:cNvSpPr>
      </xdr:nvSpPr>
      <xdr:spPr bwMode="auto">
        <a:xfrm>
          <a:off x="801052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17</xdr:col>
      <xdr:colOff>95250</xdr:colOff>
      <xdr:row>89</xdr:row>
      <xdr:rowOff>152400</xdr:rowOff>
    </xdr:from>
    <xdr:ext cx="76200" cy="200025"/>
    <xdr:sp macro="" textlink="">
      <xdr:nvSpPr>
        <xdr:cNvPr id="23" name="Text Box 135"/>
        <xdr:cNvSpPr txBox="1">
          <a:spLocks noChangeArrowheads="1"/>
        </xdr:cNvSpPr>
      </xdr:nvSpPr>
      <xdr:spPr bwMode="auto">
        <a:xfrm>
          <a:off x="145923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295275</xdr:colOff>
      <xdr:row>93</xdr:row>
      <xdr:rowOff>0</xdr:rowOff>
    </xdr:from>
    <xdr:ext cx="76200" cy="200025"/>
    <xdr:sp macro="" textlink="">
      <xdr:nvSpPr>
        <xdr:cNvPr id="24" name="Text Box 136"/>
        <xdr:cNvSpPr txBox="1">
          <a:spLocks noChangeArrowheads="1"/>
        </xdr:cNvSpPr>
      </xdr:nvSpPr>
      <xdr:spPr bwMode="auto">
        <a:xfrm>
          <a:off x="98298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257175</xdr:colOff>
      <xdr:row>93</xdr:row>
      <xdr:rowOff>19050</xdr:rowOff>
    </xdr:from>
    <xdr:ext cx="76200" cy="200025"/>
    <xdr:sp macro="" textlink="">
      <xdr:nvSpPr>
        <xdr:cNvPr id="25" name="Text Box 137"/>
        <xdr:cNvSpPr txBox="1">
          <a:spLocks noChangeArrowheads="1"/>
        </xdr:cNvSpPr>
      </xdr:nvSpPr>
      <xdr:spPr bwMode="auto">
        <a:xfrm>
          <a:off x="121348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twoCellAnchor editAs="oneCell">
    <xdr:from>
      <xdr:col>12</xdr:col>
      <xdr:colOff>323850</xdr:colOff>
      <xdr:row>93</xdr:row>
      <xdr:rowOff>0</xdr:rowOff>
    </xdr:from>
    <xdr:to>
      <xdr:col>13</xdr:col>
      <xdr:colOff>36596</xdr:colOff>
      <xdr:row>107</xdr:row>
      <xdr:rowOff>134056</xdr:rowOff>
    </xdr:to>
    <xdr:sp macro="" textlink="">
      <xdr:nvSpPr>
        <xdr:cNvPr id="26" name="Text Box 140"/>
        <xdr:cNvSpPr txBox="1">
          <a:spLocks noChangeArrowheads="1"/>
        </xdr:cNvSpPr>
      </xdr:nvSpPr>
      <xdr:spPr bwMode="auto">
        <a:xfrm>
          <a:off x="10791825" y="0"/>
          <a:ext cx="626932" cy="201597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twoCellAnchor>
  <xdr:oneCellAnchor>
    <xdr:from>
      <xdr:col>12</xdr:col>
      <xdr:colOff>285750</xdr:colOff>
      <xdr:row>93</xdr:row>
      <xdr:rowOff>66675</xdr:rowOff>
    </xdr:from>
    <xdr:ext cx="76200" cy="200025"/>
    <xdr:sp macro="" textlink="">
      <xdr:nvSpPr>
        <xdr:cNvPr id="27" name="Text Box 141"/>
        <xdr:cNvSpPr txBox="1">
          <a:spLocks noChangeArrowheads="1"/>
        </xdr:cNvSpPr>
      </xdr:nvSpPr>
      <xdr:spPr bwMode="auto">
        <a:xfrm>
          <a:off x="1075372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285750</xdr:colOff>
      <xdr:row>93</xdr:row>
      <xdr:rowOff>66675</xdr:rowOff>
    </xdr:from>
    <xdr:ext cx="76200" cy="200025"/>
    <xdr:sp macro="" textlink="">
      <xdr:nvSpPr>
        <xdr:cNvPr id="28" name="Text Box 142"/>
        <xdr:cNvSpPr txBox="1">
          <a:spLocks noChangeArrowheads="1"/>
        </xdr:cNvSpPr>
      </xdr:nvSpPr>
      <xdr:spPr bwMode="auto">
        <a:xfrm>
          <a:off x="1075372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409575</xdr:colOff>
      <xdr:row>94</xdr:row>
      <xdr:rowOff>152400</xdr:rowOff>
    </xdr:from>
    <xdr:ext cx="76200" cy="200025"/>
    <xdr:sp macro="" textlink="">
      <xdr:nvSpPr>
        <xdr:cNvPr id="29" name="Text Box 143"/>
        <xdr:cNvSpPr txBox="1">
          <a:spLocks noChangeArrowheads="1"/>
        </xdr:cNvSpPr>
      </xdr:nvSpPr>
      <xdr:spPr bwMode="auto">
        <a:xfrm>
          <a:off x="108775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228600</xdr:colOff>
      <xdr:row>93</xdr:row>
      <xdr:rowOff>0</xdr:rowOff>
    </xdr:from>
    <xdr:ext cx="76200" cy="200025"/>
    <xdr:sp macro="" textlink="">
      <xdr:nvSpPr>
        <xdr:cNvPr id="30" name="Text Box 147"/>
        <xdr:cNvSpPr txBox="1">
          <a:spLocks noChangeArrowheads="1"/>
        </xdr:cNvSpPr>
      </xdr:nvSpPr>
      <xdr:spPr bwMode="auto">
        <a:xfrm>
          <a:off x="121062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352425</xdr:colOff>
      <xdr:row>94</xdr:row>
      <xdr:rowOff>114300</xdr:rowOff>
    </xdr:from>
    <xdr:ext cx="76200" cy="200025"/>
    <xdr:sp macro="" textlink="">
      <xdr:nvSpPr>
        <xdr:cNvPr id="31" name="Text Box 148"/>
        <xdr:cNvSpPr txBox="1">
          <a:spLocks noChangeArrowheads="1"/>
        </xdr:cNvSpPr>
      </xdr:nvSpPr>
      <xdr:spPr bwMode="auto">
        <a:xfrm>
          <a:off x="122301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276225</xdr:colOff>
      <xdr:row>94</xdr:row>
      <xdr:rowOff>0</xdr:rowOff>
    </xdr:from>
    <xdr:ext cx="76200" cy="200025"/>
    <xdr:sp macro="" textlink="">
      <xdr:nvSpPr>
        <xdr:cNvPr id="32" name="Text Box 149"/>
        <xdr:cNvSpPr txBox="1">
          <a:spLocks noChangeArrowheads="1"/>
        </xdr:cNvSpPr>
      </xdr:nvSpPr>
      <xdr:spPr bwMode="auto">
        <a:xfrm>
          <a:off x="98107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17</xdr:col>
      <xdr:colOff>95250</xdr:colOff>
      <xdr:row>90</xdr:row>
      <xdr:rowOff>152400</xdr:rowOff>
    </xdr:from>
    <xdr:ext cx="76200" cy="200025"/>
    <xdr:sp macro="" textlink="">
      <xdr:nvSpPr>
        <xdr:cNvPr id="33" name="Text Box 135"/>
        <xdr:cNvSpPr txBox="1">
          <a:spLocks noChangeArrowheads="1"/>
        </xdr:cNvSpPr>
      </xdr:nvSpPr>
      <xdr:spPr bwMode="auto">
        <a:xfrm>
          <a:off x="145923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17</xdr:col>
      <xdr:colOff>95250</xdr:colOff>
      <xdr:row>91</xdr:row>
      <xdr:rowOff>152400</xdr:rowOff>
    </xdr:from>
    <xdr:ext cx="76200" cy="200025"/>
    <xdr:sp macro="" textlink="">
      <xdr:nvSpPr>
        <xdr:cNvPr id="34" name="Text Box 135"/>
        <xdr:cNvSpPr txBox="1">
          <a:spLocks noChangeArrowheads="1"/>
        </xdr:cNvSpPr>
      </xdr:nvSpPr>
      <xdr:spPr bwMode="auto">
        <a:xfrm>
          <a:off x="145923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295275</xdr:colOff>
      <xdr:row>93</xdr:row>
      <xdr:rowOff>0</xdr:rowOff>
    </xdr:from>
    <xdr:ext cx="76200" cy="200025"/>
    <xdr:sp macro="" textlink="">
      <xdr:nvSpPr>
        <xdr:cNvPr id="35" name="Text Box 136"/>
        <xdr:cNvSpPr txBox="1">
          <a:spLocks noChangeArrowheads="1"/>
        </xdr:cNvSpPr>
      </xdr:nvSpPr>
      <xdr:spPr bwMode="auto">
        <a:xfrm>
          <a:off x="98298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257175</xdr:colOff>
      <xdr:row>93</xdr:row>
      <xdr:rowOff>19050</xdr:rowOff>
    </xdr:from>
    <xdr:ext cx="76200" cy="200025"/>
    <xdr:sp macro="" textlink="">
      <xdr:nvSpPr>
        <xdr:cNvPr id="36" name="Text Box 137"/>
        <xdr:cNvSpPr txBox="1">
          <a:spLocks noChangeArrowheads="1"/>
        </xdr:cNvSpPr>
      </xdr:nvSpPr>
      <xdr:spPr bwMode="auto">
        <a:xfrm>
          <a:off x="121348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twoCellAnchor editAs="oneCell">
    <xdr:from>
      <xdr:col>12</xdr:col>
      <xdr:colOff>323850</xdr:colOff>
      <xdr:row>93</xdr:row>
      <xdr:rowOff>0</xdr:rowOff>
    </xdr:from>
    <xdr:to>
      <xdr:col>13</xdr:col>
      <xdr:colOff>36596</xdr:colOff>
      <xdr:row>107</xdr:row>
      <xdr:rowOff>134056</xdr:rowOff>
    </xdr:to>
    <xdr:sp macro="" textlink="">
      <xdr:nvSpPr>
        <xdr:cNvPr id="37" name="Text Box 140"/>
        <xdr:cNvSpPr txBox="1">
          <a:spLocks noChangeArrowheads="1"/>
        </xdr:cNvSpPr>
      </xdr:nvSpPr>
      <xdr:spPr bwMode="auto">
        <a:xfrm>
          <a:off x="10791825" y="0"/>
          <a:ext cx="626932" cy="201597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twoCellAnchor>
  <xdr:oneCellAnchor>
    <xdr:from>
      <xdr:col>12</xdr:col>
      <xdr:colOff>285750</xdr:colOff>
      <xdr:row>93</xdr:row>
      <xdr:rowOff>66675</xdr:rowOff>
    </xdr:from>
    <xdr:ext cx="76200" cy="200025"/>
    <xdr:sp macro="" textlink="">
      <xdr:nvSpPr>
        <xdr:cNvPr id="38" name="Text Box 141"/>
        <xdr:cNvSpPr txBox="1">
          <a:spLocks noChangeArrowheads="1"/>
        </xdr:cNvSpPr>
      </xdr:nvSpPr>
      <xdr:spPr bwMode="auto">
        <a:xfrm>
          <a:off x="1075372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285750</xdr:colOff>
      <xdr:row>93</xdr:row>
      <xdr:rowOff>66675</xdr:rowOff>
    </xdr:from>
    <xdr:ext cx="76200" cy="200025"/>
    <xdr:sp macro="" textlink="">
      <xdr:nvSpPr>
        <xdr:cNvPr id="39" name="Text Box 142"/>
        <xdr:cNvSpPr txBox="1">
          <a:spLocks noChangeArrowheads="1"/>
        </xdr:cNvSpPr>
      </xdr:nvSpPr>
      <xdr:spPr bwMode="auto">
        <a:xfrm>
          <a:off x="1075372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409575</xdr:colOff>
      <xdr:row>94</xdr:row>
      <xdr:rowOff>152400</xdr:rowOff>
    </xdr:from>
    <xdr:ext cx="76200" cy="200025"/>
    <xdr:sp macro="" textlink="">
      <xdr:nvSpPr>
        <xdr:cNvPr id="40" name="Text Box 143"/>
        <xdr:cNvSpPr txBox="1">
          <a:spLocks noChangeArrowheads="1"/>
        </xdr:cNvSpPr>
      </xdr:nvSpPr>
      <xdr:spPr bwMode="auto">
        <a:xfrm>
          <a:off x="108775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228600</xdr:colOff>
      <xdr:row>93</xdr:row>
      <xdr:rowOff>0</xdr:rowOff>
    </xdr:from>
    <xdr:ext cx="76200" cy="200025"/>
    <xdr:sp macro="" textlink="">
      <xdr:nvSpPr>
        <xdr:cNvPr id="41" name="Text Box 147"/>
        <xdr:cNvSpPr txBox="1">
          <a:spLocks noChangeArrowheads="1"/>
        </xdr:cNvSpPr>
      </xdr:nvSpPr>
      <xdr:spPr bwMode="auto">
        <a:xfrm>
          <a:off x="121062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352425</xdr:colOff>
      <xdr:row>94</xdr:row>
      <xdr:rowOff>114300</xdr:rowOff>
    </xdr:from>
    <xdr:ext cx="76200" cy="200025"/>
    <xdr:sp macro="" textlink="">
      <xdr:nvSpPr>
        <xdr:cNvPr id="42" name="Text Box 148"/>
        <xdr:cNvSpPr txBox="1">
          <a:spLocks noChangeArrowheads="1"/>
        </xdr:cNvSpPr>
      </xdr:nvSpPr>
      <xdr:spPr bwMode="auto">
        <a:xfrm>
          <a:off x="122301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276225</xdr:colOff>
      <xdr:row>94</xdr:row>
      <xdr:rowOff>0</xdr:rowOff>
    </xdr:from>
    <xdr:ext cx="76200" cy="200025"/>
    <xdr:sp macro="" textlink="">
      <xdr:nvSpPr>
        <xdr:cNvPr id="43" name="Text Box 149"/>
        <xdr:cNvSpPr txBox="1">
          <a:spLocks noChangeArrowheads="1"/>
        </xdr:cNvSpPr>
      </xdr:nvSpPr>
      <xdr:spPr bwMode="auto">
        <a:xfrm>
          <a:off x="98107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19"/>
  <sheetViews>
    <sheetView showGridLines="0" tabSelected="1" topLeftCell="A17" zoomScale="62" zoomScaleNormal="62" zoomScaleSheetLayoutView="89" zoomScalePageLayoutView="60" workbookViewId="0">
      <selection activeCell="E23" sqref="E23"/>
    </sheetView>
  </sheetViews>
  <sheetFormatPr baseColWidth="10" defaultRowHeight="12.75" x14ac:dyDescent="0.2"/>
  <cols>
    <col min="1" max="3" width="8.85546875" style="23" customWidth="1"/>
    <col min="4" max="4" width="6.140625" style="23" customWidth="1"/>
    <col min="5" max="5" width="10.5703125" style="23" customWidth="1"/>
    <col min="6" max="6" width="15.7109375" style="23" customWidth="1"/>
    <col min="7" max="7" width="20.42578125" style="23" customWidth="1"/>
    <col min="8" max="8" width="17.42578125" style="23" customWidth="1"/>
    <col min="9" max="9" width="20.42578125" style="23" customWidth="1"/>
    <col min="10" max="10" width="18" style="23" customWidth="1"/>
    <col min="11" max="11" width="12.85546875" style="23" customWidth="1"/>
    <col min="12" max="12" width="18" style="23" customWidth="1"/>
    <col min="13" max="13" width="13.7109375" style="23" customWidth="1"/>
    <col min="14" max="14" width="17.42578125" style="23" customWidth="1"/>
    <col min="15" max="15" width="20.85546875" style="23" customWidth="1"/>
    <col min="16" max="16" width="11.140625" style="23" customWidth="1"/>
    <col min="17" max="17" width="10.7109375" style="23" customWidth="1"/>
    <col min="18" max="18" width="18.7109375" style="23" customWidth="1"/>
    <col min="19" max="19" width="10.5703125" style="23" customWidth="1"/>
    <col min="20" max="20" width="11" style="23" customWidth="1"/>
    <col min="21" max="21" width="11.42578125" style="23" customWidth="1"/>
    <col min="22" max="22" width="10.5703125" style="23" customWidth="1"/>
    <col min="23" max="23" width="11.140625" style="23" customWidth="1"/>
    <col min="24" max="24" width="16.5703125" style="23" customWidth="1"/>
    <col min="25" max="26" width="10.5703125" style="23" customWidth="1"/>
    <col min="27" max="27" width="10.42578125" style="23" customWidth="1"/>
    <col min="28" max="28" width="10.140625" style="23" customWidth="1"/>
    <col min="29" max="29" width="10.7109375" style="23" customWidth="1"/>
    <col min="30" max="30" width="9.7109375" style="23" customWidth="1"/>
    <col min="31" max="31" width="11" style="23" customWidth="1"/>
    <col min="32" max="32" width="20.7109375" style="23" customWidth="1"/>
    <col min="33" max="16384" width="11.42578125" style="23"/>
  </cols>
  <sheetData>
    <row r="1" spans="1:32" s="3" customFormat="1" ht="15" hidden="1" customHeight="1" x14ac:dyDescent="0.25">
      <c r="A1" s="1"/>
      <c r="B1" s="2"/>
      <c r="C1" s="2"/>
      <c r="D1" s="2"/>
      <c r="E1" s="2"/>
      <c r="F1" s="2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s="3" customFormat="1" ht="15" hidden="1" customHeight="1" x14ac:dyDescent="0.25">
      <c r="A2" s="4"/>
      <c r="B2" s="5"/>
      <c r="C2" s="5"/>
      <c r="D2" s="5"/>
      <c r="E2" s="5"/>
      <c r="F2" s="5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</row>
    <row r="3" spans="1:32" s="3" customFormat="1" ht="15" hidden="1" customHeight="1" x14ac:dyDescent="0.25">
      <c r="A3" s="4"/>
      <c r="B3" s="5"/>
      <c r="C3" s="5"/>
      <c r="D3" s="5"/>
      <c r="E3" s="5"/>
      <c r="F3" s="5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</row>
    <row r="4" spans="1:32" s="3" customFormat="1" ht="14.25" hidden="1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3" customFormat="1" ht="15" hidden="1" customHeight="1" x14ac:dyDescent="0.2">
      <c r="A5" s="9"/>
      <c r="E5" s="10"/>
      <c r="F5" s="1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3" customFormat="1" ht="15" hidden="1" customHeight="1" x14ac:dyDescent="0.2">
      <c r="A6" s="249"/>
      <c r="B6" s="250"/>
      <c r="C6" s="250"/>
      <c r="D6" s="250"/>
      <c r="E6" s="250"/>
      <c r="F6" s="12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3" customFormat="1" ht="15" hidden="1" customHeight="1" x14ac:dyDescent="0.2">
      <c r="A7" s="249"/>
      <c r="B7" s="250"/>
      <c r="C7" s="250"/>
      <c r="D7" s="250"/>
      <c r="E7" s="250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s="3" customFormat="1" ht="15" hidden="1" customHeight="1" x14ac:dyDescent="0.2">
      <c r="A8" s="256"/>
      <c r="B8" s="257"/>
      <c r="C8" s="257"/>
      <c r="D8" s="257"/>
      <c r="E8" s="257"/>
      <c r="F8" s="12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3" customFormat="1" ht="15" hidden="1" customHeight="1" x14ac:dyDescent="0.2">
      <c r="A9" s="249"/>
      <c r="B9" s="250"/>
      <c r="C9" s="250"/>
      <c r="D9" s="250"/>
      <c r="E9" s="250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s="3" customFormat="1" ht="15" hidden="1" customHeight="1" x14ac:dyDescent="0.2">
      <c r="A10" s="249"/>
      <c r="B10" s="250"/>
      <c r="C10" s="250"/>
      <c r="D10" s="250"/>
      <c r="E10" s="250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s="3" customFormat="1" ht="15" hidden="1" customHeight="1" x14ac:dyDescent="0.2">
      <c r="A11" s="249"/>
      <c r="B11" s="250"/>
      <c r="C11" s="250"/>
      <c r="D11" s="250"/>
      <c r="E11" s="250"/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</row>
    <row r="12" spans="1:32" s="3" customFormat="1" ht="15" hidden="1" customHeight="1" x14ac:dyDescent="0.25">
      <c r="A12" s="249"/>
      <c r="B12" s="250"/>
      <c r="C12" s="250"/>
      <c r="D12" s="250"/>
      <c r="E12" s="250"/>
      <c r="F12" s="12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7"/>
    </row>
    <row r="13" spans="1:32" s="3" customFormat="1" ht="16.5" hidden="1" customHeight="1" x14ac:dyDescent="0.2">
      <c r="A13" s="9"/>
      <c r="E13" s="18"/>
      <c r="F13" s="12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10.5" hidden="1" customHeight="1" x14ac:dyDescent="0.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0.5" hidden="1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0.75" hidden="1" customHeight="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s="29" customFormat="1" ht="23.25" customHeight="1" x14ac:dyDescent="0.25">
      <c r="A17" s="251" t="s">
        <v>142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</row>
    <row r="18" spans="1:32" s="29" customFormat="1" ht="12.75" customHeight="1" x14ac:dyDescent="0.25">
      <c r="A18" s="253" t="s">
        <v>143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</row>
    <row r="19" spans="1:32" s="29" customFormat="1" ht="22.5" customHeight="1" x14ac:dyDescent="0.25">
      <c r="A19" s="255" t="s">
        <v>103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</row>
    <row r="20" spans="1:32" s="29" customFormat="1" ht="12.75" customHeight="1" x14ac:dyDescent="0.25">
      <c r="A20" s="232" t="s">
        <v>152</v>
      </c>
      <c r="B20" s="232"/>
      <c r="C20" s="232"/>
      <c r="D20" s="232"/>
      <c r="E20" s="232"/>
      <c r="I20" s="30" t="s">
        <v>153</v>
      </c>
      <c r="J20" s="30"/>
      <c r="K20" s="30"/>
      <c r="L20" s="30"/>
      <c r="M20" s="30"/>
      <c r="N20" s="30"/>
      <c r="O20" s="31"/>
      <c r="P20" s="31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  <c r="AB20" s="34"/>
      <c r="AC20" s="34"/>
      <c r="AD20" s="34"/>
      <c r="AE20" s="34"/>
      <c r="AF20" s="34"/>
    </row>
    <row r="21" spans="1:32" s="29" customFormat="1" ht="12.75" customHeight="1" x14ac:dyDescent="0.25">
      <c r="I21" s="30"/>
      <c r="J21" s="30"/>
      <c r="K21" s="30"/>
      <c r="L21" s="30"/>
      <c r="M21" s="30"/>
      <c r="N21" s="30"/>
      <c r="O21" s="31"/>
      <c r="P21" s="31"/>
      <c r="Q21" s="33"/>
      <c r="R21" s="33"/>
      <c r="S21" s="33"/>
      <c r="T21" s="33"/>
      <c r="U21" s="33"/>
      <c r="V21" s="33"/>
      <c r="W21" s="35"/>
      <c r="X21" s="33"/>
      <c r="Y21" s="32" t="s">
        <v>157</v>
      </c>
      <c r="Z21" s="32"/>
      <c r="AA21" s="32"/>
      <c r="AB21" s="33"/>
      <c r="AC21" s="34"/>
      <c r="AD21" s="34"/>
      <c r="AF21" s="34"/>
    </row>
    <row r="22" spans="1:32" s="29" customFormat="1" ht="12.75" customHeight="1" x14ac:dyDescent="0.25">
      <c r="A22" s="30" t="s">
        <v>144</v>
      </c>
      <c r="B22" s="30"/>
      <c r="I22" s="30" t="s">
        <v>147</v>
      </c>
      <c r="J22" s="30"/>
      <c r="K22" s="30"/>
      <c r="L22" s="30"/>
      <c r="M22" s="30"/>
      <c r="N22" s="30"/>
      <c r="O22" s="30"/>
      <c r="P22" s="31"/>
      <c r="Q22" s="30"/>
      <c r="R22" s="233" t="s">
        <v>149</v>
      </c>
      <c r="S22" s="233"/>
      <c r="T22" s="233"/>
      <c r="U22" s="233"/>
      <c r="V22" s="30"/>
      <c r="W22" s="30"/>
      <c r="X22" s="33"/>
      <c r="Y22" s="33"/>
      <c r="Z22" s="33"/>
      <c r="AA22" s="34"/>
      <c r="AB22" s="34"/>
      <c r="AC22" s="34"/>
      <c r="AD22" s="34"/>
      <c r="AE22" s="34"/>
      <c r="AF22" s="34"/>
    </row>
    <row r="23" spans="1:32" s="29" customFormat="1" ht="12.75" customHeight="1" x14ac:dyDescent="0.25">
      <c r="I23" s="33"/>
      <c r="J23" s="33"/>
      <c r="K23" s="33"/>
      <c r="L23" s="33"/>
      <c r="M23" s="33"/>
      <c r="N23" s="33"/>
      <c r="O23" s="33"/>
      <c r="P23" s="31"/>
      <c r="Q23" s="33"/>
      <c r="R23" s="33"/>
      <c r="S23" s="33"/>
      <c r="T23" s="33"/>
      <c r="U23" s="33"/>
      <c r="V23" s="33"/>
      <c r="W23" s="35"/>
      <c r="X23" s="33"/>
      <c r="Y23" s="32" t="s">
        <v>156</v>
      </c>
      <c r="Z23" s="32"/>
      <c r="AA23" s="32"/>
      <c r="AB23" s="33"/>
      <c r="AC23" s="34"/>
      <c r="AD23" s="34"/>
      <c r="AE23" s="34"/>
      <c r="AF23" s="34"/>
    </row>
    <row r="24" spans="1:32" s="29" customFormat="1" ht="12.75" customHeight="1" x14ac:dyDescent="0.25">
      <c r="A24" s="228" t="s">
        <v>146</v>
      </c>
      <c r="B24" s="228"/>
      <c r="C24" s="228"/>
      <c r="I24" s="228" t="s">
        <v>145</v>
      </c>
      <c r="J24" s="228"/>
      <c r="K24" s="228"/>
      <c r="L24" s="36"/>
      <c r="M24" s="36"/>
      <c r="N24" s="36"/>
      <c r="O24" s="36"/>
      <c r="P24" s="36"/>
      <c r="Q24" s="36"/>
      <c r="R24" s="233" t="s">
        <v>148</v>
      </c>
      <c r="S24" s="233"/>
      <c r="T24" s="233"/>
      <c r="U24" s="233"/>
      <c r="V24" s="36"/>
      <c r="W24" s="36"/>
      <c r="X24" s="36"/>
      <c r="Y24" s="36"/>
      <c r="Z24" s="36"/>
      <c r="AA24" s="34"/>
      <c r="AB24" s="34"/>
      <c r="AC24" s="34"/>
      <c r="AD24" s="34"/>
      <c r="AE24" s="34"/>
      <c r="AF24" s="34"/>
    </row>
    <row r="25" spans="1:32" s="29" customFormat="1" ht="12.75" customHeight="1" x14ac:dyDescent="0.25"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2" t="s">
        <v>158</v>
      </c>
      <c r="Z25" s="32"/>
      <c r="AA25" s="32"/>
      <c r="AB25" s="33"/>
      <c r="AC25" s="34"/>
      <c r="AD25" s="34"/>
      <c r="AE25" s="34"/>
      <c r="AF25" s="34"/>
    </row>
    <row r="26" spans="1:32" s="29" customFormat="1" ht="13.5" customHeight="1" x14ac:dyDescent="0.25">
      <c r="I26" s="37"/>
      <c r="J26" s="37"/>
      <c r="K26" s="37"/>
      <c r="L26" s="37"/>
      <c r="M26" s="37"/>
      <c r="N26" s="37"/>
      <c r="O26" s="37"/>
      <c r="P26" s="37"/>
      <c r="Q26" s="37"/>
      <c r="R26" s="233" t="s">
        <v>155</v>
      </c>
      <c r="S26" s="233"/>
      <c r="T26" s="233"/>
      <c r="U26" s="233"/>
      <c r="V26" s="37"/>
      <c r="W26" s="37"/>
      <c r="X26" s="37"/>
      <c r="Y26" s="37"/>
      <c r="Z26" s="37"/>
      <c r="AA26" s="38"/>
      <c r="AB26" s="38"/>
      <c r="AC26" s="38"/>
      <c r="AD26" s="38"/>
      <c r="AE26" s="264"/>
      <c r="AF26" s="265"/>
    </row>
    <row r="27" spans="1:32" s="29" customFormat="1" ht="25.5" customHeight="1" x14ac:dyDescent="0.25">
      <c r="I27" s="228" t="s">
        <v>154</v>
      </c>
      <c r="J27" s="228"/>
      <c r="K27" s="228"/>
      <c r="L27" s="228"/>
      <c r="M27" s="36"/>
      <c r="N27" s="36"/>
      <c r="O27" s="36"/>
      <c r="P27" s="36"/>
      <c r="Q27" s="271"/>
      <c r="R27" s="271"/>
      <c r="S27" s="36"/>
      <c r="T27" s="37"/>
      <c r="U27" s="271"/>
      <c r="V27" s="271"/>
      <c r="W27" s="271"/>
      <c r="X27" s="36"/>
      <c r="Y27" s="37"/>
      <c r="Z27" s="37"/>
      <c r="AA27" s="39"/>
      <c r="AB27" s="39"/>
      <c r="AC27" s="39"/>
      <c r="AD27" s="39"/>
      <c r="AE27" s="40"/>
      <c r="AF27" s="41"/>
    </row>
    <row r="28" spans="1:32" s="29" customFormat="1" ht="14.25" thickBot="1" x14ac:dyDescent="0.3">
      <c r="A28" s="42"/>
      <c r="B28" s="43"/>
      <c r="C28" s="43"/>
      <c r="D28" s="43"/>
      <c r="E28" s="44"/>
      <c r="F28" s="207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</row>
    <row r="29" spans="1:32" s="45" customFormat="1" ht="21.75" customHeight="1" thickBot="1" x14ac:dyDescent="0.3">
      <c r="A29" s="266" t="s">
        <v>0</v>
      </c>
      <c r="B29" s="275" t="s">
        <v>150</v>
      </c>
      <c r="C29" s="276"/>
      <c r="D29" s="276"/>
      <c r="E29" s="277"/>
      <c r="F29" s="258" t="s">
        <v>1</v>
      </c>
      <c r="G29" s="261" t="s">
        <v>2</v>
      </c>
      <c r="H29" s="261" t="s">
        <v>3</v>
      </c>
      <c r="I29" s="209" t="s">
        <v>4</v>
      </c>
      <c r="J29" s="212" t="s">
        <v>151</v>
      </c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4"/>
      <c r="AE29" s="215" t="s">
        <v>5</v>
      </c>
      <c r="AF29" s="218" t="s">
        <v>6</v>
      </c>
    </row>
    <row r="30" spans="1:32" s="45" customFormat="1" ht="28.5" customHeight="1" x14ac:dyDescent="0.25">
      <c r="A30" s="267"/>
      <c r="B30" s="278"/>
      <c r="C30" s="279"/>
      <c r="D30" s="279"/>
      <c r="E30" s="280"/>
      <c r="F30" s="259"/>
      <c r="G30" s="262"/>
      <c r="H30" s="262"/>
      <c r="I30" s="210"/>
      <c r="J30" s="219" t="s">
        <v>7</v>
      </c>
      <c r="K30" s="220"/>
      <c r="L30" s="221"/>
      <c r="M30" s="219" t="s">
        <v>8</v>
      </c>
      <c r="N30" s="220"/>
      <c r="O30" s="221"/>
      <c r="P30" s="219" t="s">
        <v>9</v>
      </c>
      <c r="Q30" s="220"/>
      <c r="R30" s="221"/>
      <c r="S30" s="219" t="s">
        <v>10</v>
      </c>
      <c r="T30" s="220"/>
      <c r="U30" s="221"/>
      <c r="V30" s="219" t="s">
        <v>11</v>
      </c>
      <c r="W30" s="220"/>
      <c r="X30" s="221"/>
      <c r="Y30" s="219" t="s">
        <v>102</v>
      </c>
      <c r="Z30" s="220"/>
      <c r="AA30" s="221"/>
      <c r="AB30" s="219" t="s">
        <v>12</v>
      </c>
      <c r="AC30" s="220"/>
      <c r="AD30" s="221"/>
      <c r="AE30" s="216"/>
      <c r="AF30" s="216"/>
    </row>
    <row r="31" spans="1:32" s="45" customFormat="1" ht="91.5" customHeight="1" thickBot="1" x14ac:dyDescent="0.3">
      <c r="A31" s="268"/>
      <c r="B31" s="281"/>
      <c r="C31" s="282"/>
      <c r="D31" s="282"/>
      <c r="E31" s="283"/>
      <c r="F31" s="260"/>
      <c r="G31" s="263"/>
      <c r="H31" s="263"/>
      <c r="I31" s="211"/>
      <c r="J31" s="46" t="s">
        <v>13</v>
      </c>
      <c r="K31" s="47" t="s">
        <v>14</v>
      </c>
      <c r="L31" s="48" t="s">
        <v>4</v>
      </c>
      <c r="M31" s="46" t="s">
        <v>13</v>
      </c>
      <c r="N31" s="47" t="s">
        <v>14</v>
      </c>
      <c r="O31" s="48" t="s">
        <v>4</v>
      </c>
      <c r="P31" s="46" t="s">
        <v>13</v>
      </c>
      <c r="Q31" s="47" t="s">
        <v>14</v>
      </c>
      <c r="R31" s="48" t="s">
        <v>4</v>
      </c>
      <c r="S31" s="46" t="s">
        <v>13</v>
      </c>
      <c r="T31" s="47" t="s">
        <v>14</v>
      </c>
      <c r="U31" s="48" t="s">
        <v>4</v>
      </c>
      <c r="V31" s="46" t="s">
        <v>13</v>
      </c>
      <c r="W31" s="47" t="s">
        <v>14</v>
      </c>
      <c r="X31" s="48" t="s">
        <v>4</v>
      </c>
      <c r="Y31" s="46" t="s">
        <v>13</v>
      </c>
      <c r="Z31" s="47" t="s">
        <v>14</v>
      </c>
      <c r="AA31" s="48" t="s">
        <v>4</v>
      </c>
      <c r="AB31" s="46" t="s">
        <v>13</v>
      </c>
      <c r="AC31" s="47" t="s">
        <v>14</v>
      </c>
      <c r="AD31" s="48" t="s">
        <v>4</v>
      </c>
      <c r="AE31" s="217"/>
      <c r="AF31" s="217"/>
    </row>
    <row r="32" spans="1:32" s="45" customFormat="1" ht="14.25" customHeight="1" x14ac:dyDescent="0.25">
      <c r="A32" s="49" t="s">
        <v>19</v>
      </c>
      <c r="B32" s="50"/>
      <c r="C32" s="50"/>
      <c r="D32" s="50"/>
      <c r="E32" s="51" t="s">
        <v>20</v>
      </c>
      <c r="F32" s="52"/>
      <c r="G32" s="53"/>
      <c r="H32" s="54"/>
      <c r="I32" s="55"/>
      <c r="J32" s="56"/>
      <c r="K32" s="56"/>
      <c r="L32" s="55"/>
      <c r="M32" s="57"/>
      <c r="N32" s="57"/>
      <c r="O32" s="57"/>
      <c r="P32" s="56"/>
      <c r="Q32" s="56"/>
      <c r="R32" s="55"/>
      <c r="S32" s="56"/>
      <c r="T32" s="56"/>
      <c r="U32" s="55"/>
      <c r="V32" s="56"/>
      <c r="W32" s="56"/>
      <c r="X32" s="55"/>
      <c r="Y32" s="56"/>
      <c r="Z32" s="56"/>
      <c r="AA32" s="55"/>
      <c r="AB32" s="55"/>
      <c r="AC32" s="55"/>
      <c r="AD32" s="55"/>
      <c r="AE32" s="55"/>
      <c r="AF32" s="55"/>
    </row>
    <row r="33" spans="1:32" s="45" customFormat="1" ht="65.25" customHeight="1" x14ac:dyDescent="0.25">
      <c r="A33" s="58" t="s">
        <v>61</v>
      </c>
      <c r="B33" s="272" t="s">
        <v>21</v>
      </c>
      <c r="C33" s="273"/>
      <c r="D33" s="273"/>
      <c r="E33" s="274"/>
      <c r="F33" s="59" t="s">
        <v>15</v>
      </c>
      <c r="G33" s="60">
        <v>900</v>
      </c>
      <c r="H33" s="61">
        <v>3.23</v>
      </c>
      <c r="I33" s="62">
        <f>ROUND(G33*H33,2)</f>
        <v>2907</v>
      </c>
      <c r="J33" s="60">
        <v>342</v>
      </c>
      <c r="K33" s="63">
        <f t="shared" ref="K33:K74" si="0">H33</f>
        <v>3.23</v>
      </c>
      <c r="L33" s="62">
        <f t="shared" ref="L33:L81" si="1">ROUND(J33*K33,2)</f>
        <v>1104.6600000000001</v>
      </c>
      <c r="M33" s="60">
        <v>558</v>
      </c>
      <c r="N33" s="64">
        <f>H33</f>
        <v>3.23</v>
      </c>
      <c r="O33" s="62">
        <f t="shared" ref="O33:O81" si="2">ROUND(M33*N33,2)</f>
        <v>1802.34</v>
      </c>
      <c r="P33" s="65">
        <v>0</v>
      </c>
      <c r="Q33" s="64">
        <f>H33</f>
        <v>3.23</v>
      </c>
      <c r="R33" s="62">
        <f t="shared" ref="R33:R81" si="3">ROUND(P33*Q33,2)</f>
        <v>0</v>
      </c>
      <c r="S33" s="65">
        <v>0</v>
      </c>
      <c r="T33" s="63">
        <f>K33</f>
        <v>3.23</v>
      </c>
      <c r="U33" s="62">
        <f t="shared" ref="U33:U81" si="4">ROUND(S33*T33,2)</f>
        <v>0</v>
      </c>
      <c r="V33" s="65">
        <v>0</v>
      </c>
      <c r="W33" s="63">
        <f>H33</f>
        <v>3.23</v>
      </c>
      <c r="X33" s="62">
        <f t="shared" ref="X33:X66" si="5">ROUND(V33*W33,2)</f>
        <v>0</v>
      </c>
      <c r="Y33" s="65">
        <v>0</v>
      </c>
      <c r="Z33" s="63">
        <f>K33</f>
        <v>3.23</v>
      </c>
      <c r="AA33" s="62">
        <f t="shared" ref="AA33:AA81" si="6">ROUND(Y33*Z33,2)</f>
        <v>0</v>
      </c>
      <c r="AB33" s="65">
        <v>0</v>
      </c>
      <c r="AC33" s="66">
        <f>H33</f>
        <v>3.23</v>
      </c>
      <c r="AD33" s="62">
        <f t="shared" ref="AD33:AD81" si="7">ROUND(AB33*AC33,2)</f>
        <v>0</v>
      </c>
      <c r="AE33" s="67">
        <f t="shared" ref="AE33:AE43" si="8">J33+M33+P33+S33+V33+Y33</f>
        <v>900</v>
      </c>
      <c r="AF33" s="63">
        <f>L33+O33+R33+U33+X33+AA33+AD33</f>
        <v>2907</v>
      </c>
    </row>
    <row r="34" spans="1:32" s="45" customFormat="1" ht="73.5" customHeight="1" x14ac:dyDescent="0.25">
      <c r="A34" s="58" t="s">
        <v>62</v>
      </c>
      <c r="B34" s="225" t="s">
        <v>22</v>
      </c>
      <c r="C34" s="226"/>
      <c r="D34" s="226"/>
      <c r="E34" s="227"/>
      <c r="F34" s="59" t="s">
        <v>15</v>
      </c>
      <c r="G34" s="60">
        <v>671.5</v>
      </c>
      <c r="H34" s="68">
        <v>4.28</v>
      </c>
      <c r="I34" s="62">
        <f>ROUND(G34*H34,2)</f>
        <v>2874.02</v>
      </c>
      <c r="J34" s="60">
        <v>255.17</v>
      </c>
      <c r="K34" s="63">
        <f>H34</f>
        <v>4.28</v>
      </c>
      <c r="L34" s="62">
        <f t="shared" si="1"/>
        <v>1092.1300000000001</v>
      </c>
      <c r="M34" s="60">
        <v>416.33</v>
      </c>
      <c r="N34" s="64">
        <f t="shared" ref="N34:N74" si="9">H34</f>
        <v>4.28</v>
      </c>
      <c r="O34" s="62">
        <f t="shared" si="2"/>
        <v>1781.89</v>
      </c>
      <c r="P34" s="65">
        <v>0</v>
      </c>
      <c r="Q34" s="64">
        <f t="shared" ref="Q34:Q74" si="10">H34</f>
        <v>4.28</v>
      </c>
      <c r="R34" s="62">
        <f t="shared" si="3"/>
        <v>0</v>
      </c>
      <c r="S34" s="65">
        <v>0</v>
      </c>
      <c r="T34" s="63">
        <f t="shared" ref="T34:T74" si="11">K34</f>
        <v>4.28</v>
      </c>
      <c r="U34" s="62">
        <f t="shared" si="4"/>
        <v>0</v>
      </c>
      <c r="V34" s="65">
        <v>0</v>
      </c>
      <c r="W34" s="63">
        <f t="shared" ref="W34:W74" si="12">H34</f>
        <v>4.28</v>
      </c>
      <c r="X34" s="62">
        <f t="shared" si="5"/>
        <v>0</v>
      </c>
      <c r="Y34" s="65">
        <v>0</v>
      </c>
      <c r="Z34" s="63">
        <f t="shared" ref="Z34:Z74" si="13">K34</f>
        <v>4.28</v>
      </c>
      <c r="AA34" s="62">
        <f t="shared" si="6"/>
        <v>0</v>
      </c>
      <c r="AB34" s="65">
        <v>0</v>
      </c>
      <c r="AC34" s="66">
        <f t="shared" ref="AC34:AC74" si="14">H34</f>
        <v>4.28</v>
      </c>
      <c r="AD34" s="62">
        <f t="shared" si="7"/>
        <v>0</v>
      </c>
      <c r="AE34" s="67">
        <f t="shared" si="8"/>
        <v>671.5</v>
      </c>
      <c r="AF34" s="63">
        <f>L34+O34+R34+U34+X34+AA34+AD34</f>
        <v>2874.0200000000004</v>
      </c>
    </row>
    <row r="35" spans="1:32" s="45" customFormat="1" ht="53.25" customHeight="1" x14ac:dyDescent="0.25">
      <c r="A35" s="69" t="s">
        <v>63</v>
      </c>
      <c r="B35" s="284" t="s">
        <v>23</v>
      </c>
      <c r="C35" s="284"/>
      <c r="D35" s="284"/>
      <c r="E35" s="285"/>
      <c r="F35" s="59" t="s">
        <v>16</v>
      </c>
      <c r="G35" s="60">
        <v>294</v>
      </c>
      <c r="H35" s="68">
        <v>123.53</v>
      </c>
      <c r="I35" s="62">
        <f>ROUND(G35*H35,2)</f>
        <v>36317.82</v>
      </c>
      <c r="J35" s="70">
        <v>85.305099999999996</v>
      </c>
      <c r="K35" s="63">
        <f t="shared" si="0"/>
        <v>123.53</v>
      </c>
      <c r="L35" s="62">
        <f t="shared" si="1"/>
        <v>10537.74</v>
      </c>
      <c r="M35" s="60">
        <v>173.36</v>
      </c>
      <c r="N35" s="64">
        <f t="shared" si="9"/>
        <v>123.53</v>
      </c>
      <c r="O35" s="62">
        <f t="shared" si="2"/>
        <v>21415.16</v>
      </c>
      <c r="P35" s="65">
        <v>0</v>
      </c>
      <c r="Q35" s="64">
        <f t="shared" si="10"/>
        <v>123.53</v>
      </c>
      <c r="R35" s="62">
        <f t="shared" si="3"/>
        <v>0</v>
      </c>
      <c r="S35" s="65">
        <v>0</v>
      </c>
      <c r="T35" s="63">
        <f t="shared" si="11"/>
        <v>123.53</v>
      </c>
      <c r="U35" s="62">
        <f t="shared" si="4"/>
        <v>0</v>
      </c>
      <c r="V35" s="65">
        <v>0</v>
      </c>
      <c r="W35" s="63">
        <f t="shared" si="12"/>
        <v>123.53</v>
      </c>
      <c r="X35" s="62">
        <f t="shared" si="5"/>
        <v>0</v>
      </c>
      <c r="Y35" s="65">
        <v>0</v>
      </c>
      <c r="Z35" s="63">
        <f t="shared" si="13"/>
        <v>123.53</v>
      </c>
      <c r="AA35" s="62">
        <f t="shared" si="6"/>
        <v>0</v>
      </c>
      <c r="AB35" s="65">
        <v>0</v>
      </c>
      <c r="AC35" s="66">
        <f t="shared" si="14"/>
        <v>123.53</v>
      </c>
      <c r="AD35" s="62">
        <f t="shared" si="7"/>
        <v>0</v>
      </c>
      <c r="AE35" s="67">
        <f>J35+M35+P35+S35+V35+Y35</f>
        <v>258.6651</v>
      </c>
      <c r="AF35" s="63">
        <f t="shared" ref="AF35:AF74" si="15">L35+O35+R35+U35+X35+AA35+AD35</f>
        <v>31952.9</v>
      </c>
    </row>
    <row r="36" spans="1:32" s="82" customFormat="1" ht="16.5" hidden="1" customHeight="1" x14ac:dyDescent="0.25">
      <c r="A36" s="71"/>
      <c r="B36" s="286"/>
      <c r="C36" s="286"/>
      <c r="D36" s="286"/>
      <c r="E36" s="287"/>
      <c r="F36" s="72"/>
      <c r="G36" s="73"/>
      <c r="H36" s="74"/>
      <c r="I36" s="75">
        <f>SUM(I33:I35)</f>
        <v>42098.84</v>
      </c>
      <c r="J36" s="76"/>
      <c r="K36" s="77"/>
      <c r="L36" s="75">
        <f>SUM(L33:L35)</f>
        <v>12734.529999999999</v>
      </c>
      <c r="M36" s="73"/>
      <c r="N36" s="78"/>
      <c r="O36" s="75">
        <f>SUM(O33:O35)</f>
        <v>24999.39</v>
      </c>
      <c r="P36" s="79"/>
      <c r="Q36" s="78"/>
      <c r="R36" s="75">
        <f>SUM(R33:R35)</f>
        <v>0</v>
      </c>
      <c r="S36" s="79"/>
      <c r="T36" s="77"/>
      <c r="U36" s="75">
        <f>SUM(U33:U35)</f>
        <v>0</v>
      </c>
      <c r="V36" s="79"/>
      <c r="W36" s="77"/>
      <c r="X36" s="75">
        <f>SUM(X33:X35)</f>
        <v>0</v>
      </c>
      <c r="Y36" s="79"/>
      <c r="Z36" s="77"/>
      <c r="AA36" s="75">
        <f>SUM(AA33:AA35)</f>
        <v>0</v>
      </c>
      <c r="AB36" s="79"/>
      <c r="AC36" s="80"/>
      <c r="AD36" s="75">
        <f>SUM(AD33:AD35)</f>
        <v>0</v>
      </c>
      <c r="AE36" s="81"/>
      <c r="AF36" s="77">
        <f>SUM(AF33:AF35)</f>
        <v>37733.919999999998</v>
      </c>
    </row>
    <row r="37" spans="1:32" s="45" customFormat="1" ht="15" x14ac:dyDescent="0.25">
      <c r="A37" s="83" t="s">
        <v>64</v>
      </c>
      <c r="B37" s="229" t="s">
        <v>24</v>
      </c>
      <c r="C37" s="230"/>
      <c r="D37" s="230"/>
      <c r="E37" s="231"/>
      <c r="F37" s="84"/>
      <c r="G37" s="85"/>
      <c r="H37" s="86"/>
      <c r="I37" s="87"/>
      <c r="J37" s="88"/>
      <c r="K37" s="89"/>
      <c r="L37" s="90"/>
      <c r="M37" s="88"/>
      <c r="N37" s="91"/>
      <c r="O37" s="91"/>
      <c r="P37" s="88"/>
      <c r="Q37" s="91"/>
      <c r="R37" s="91"/>
      <c r="S37" s="88"/>
      <c r="T37" s="89"/>
      <c r="U37" s="92"/>
      <c r="V37" s="88"/>
      <c r="W37" s="89"/>
      <c r="X37" s="92"/>
      <c r="Y37" s="88"/>
      <c r="Z37" s="89"/>
      <c r="AA37" s="92"/>
      <c r="AB37" s="88"/>
      <c r="AC37" s="92"/>
      <c r="AD37" s="92"/>
      <c r="AE37" s="93"/>
      <c r="AF37" s="89"/>
    </row>
    <row r="38" spans="1:32" s="45" customFormat="1" ht="51" customHeight="1" x14ac:dyDescent="0.25">
      <c r="A38" s="58" t="s">
        <v>65</v>
      </c>
      <c r="B38" s="225" t="s">
        <v>25</v>
      </c>
      <c r="C38" s="226"/>
      <c r="D38" s="226"/>
      <c r="E38" s="227"/>
      <c r="F38" s="59" t="s">
        <v>16</v>
      </c>
      <c r="G38" s="60">
        <v>202.5</v>
      </c>
      <c r="H38" s="68">
        <v>748.58</v>
      </c>
      <c r="I38" s="62">
        <f>ROUND(G38*H38,2)</f>
        <v>151587.45000000001</v>
      </c>
      <c r="J38" s="60">
        <v>54.18</v>
      </c>
      <c r="K38" s="63">
        <f t="shared" si="0"/>
        <v>748.58</v>
      </c>
      <c r="L38" s="62">
        <f t="shared" si="1"/>
        <v>40558.06</v>
      </c>
      <c r="M38" s="60">
        <v>119.97</v>
      </c>
      <c r="N38" s="64">
        <f t="shared" si="9"/>
        <v>748.58</v>
      </c>
      <c r="O38" s="62">
        <f t="shared" si="2"/>
        <v>89807.14</v>
      </c>
      <c r="P38" s="65">
        <v>0</v>
      </c>
      <c r="Q38" s="64">
        <f t="shared" si="10"/>
        <v>748.58</v>
      </c>
      <c r="R38" s="62">
        <f t="shared" si="3"/>
        <v>0</v>
      </c>
      <c r="S38" s="65">
        <v>0</v>
      </c>
      <c r="T38" s="63">
        <f t="shared" si="11"/>
        <v>748.58</v>
      </c>
      <c r="U38" s="62">
        <f t="shared" si="4"/>
        <v>0</v>
      </c>
      <c r="V38" s="65">
        <v>0</v>
      </c>
      <c r="W38" s="63">
        <f t="shared" si="12"/>
        <v>748.58</v>
      </c>
      <c r="X38" s="62">
        <f t="shared" si="5"/>
        <v>0</v>
      </c>
      <c r="Y38" s="65">
        <v>0</v>
      </c>
      <c r="Z38" s="63">
        <f t="shared" si="13"/>
        <v>748.58</v>
      </c>
      <c r="AA38" s="62">
        <f t="shared" si="6"/>
        <v>0</v>
      </c>
      <c r="AB38" s="65">
        <v>0</v>
      </c>
      <c r="AC38" s="66">
        <f t="shared" si="14"/>
        <v>748.58</v>
      </c>
      <c r="AD38" s="62">
        <f t="shared" si="7"/>
        <v>0</v>
      </c>
      <c r="AE38" s="67">
        <f t="shared" si="8"/>
        <v>174.15</v>
      </c>
      <c r="AF38" s="63">
        <f t="shared" si="15"/>
        <v>130365.2</v>
      </c>
    </row>
    <row r="39" spans="1:32" s="45" customFormat="1" ht="42" customHeight="1" x14ac:dyDescent="0.25">
      <c r="A39" s="58" t="s">
        <v>66</v>
      </c>
      <c r="B39" s="225" t="s">
        <v>26</v>
      </c>
      <c r="C39" s="226"/>
      <c r="D39" s="226"/>
      <c r="E39" s="227"/>
      <c r="F39" s="59" t="s">
        <v>17</v>
      </c>
      <c r="G39" s="60">
        <v>735</v>
      </c>
      <c r="H39" s="68">
        <v>90.56</v>
      </c>
      <c r="I39" s="62">
        <f t="shared" ref="I39:I81" si="16">ROUND(G39*H39,2)</f>
        <v>66561.600000000006</v>
      </c>
      <c r="J39" s="60">
        <v>279.3</v>
      </c>
      <c r="K39" s="63">
        <f t="shared" si="0"/>
        <v>90.56</v>
      </c>
      <c r="L39" s="62">
        <f t="shared" si="1"/>
        <v>25293.41</v>
      </c>
      <c r="M39" s="60">
        <v>455.7</v>
      </c>
      <c r="N39" s="64">
        <f t="shared" si="9"/>
        <v>90.56</v>
      </c>
      <c r="O39" s="62">
        <f t="shared" si="2"/>
        <v>41268.19</v>
      </c>
      <c r="P39" s="65">
        <v>0</v>
      </c>
      <c r="Q39" s="64">
        <f t="shared" si="10"/>
        <v>90.56</v>
      </c>
      <c r="R39" s="62">
        <f t="shared" si="3"/>
        <v>0</v>
      </c>
      <c r="S39" s="65">
        <v>0</v>
      </c>
      <c r="T39" s="63">
        <f t="shared" si="11"/>
        <v>90.56</v>
      </c>
      <c r="U39" s="62">
        <f t="shared" si="4"/>
        <v>0</v>
      </c>
      <c r="V39" s="65">
        <v>0</v>
      </c>
      <c r="W39" s="63">
        <f t="shared" si="12"/>
        <v>90.56</v>
      </c>
      <c r="X39" s="62">
        <f t="shared" si="5"/>
        <v>0</v>
      </c>
      <c r="Y39" s="65">
        <v>0</v>
      </c>
      <c r="Z39" s="63">
        <f t="shared" si="13"/>
        <v>90.56</v>
      </c>
      <c r="AA39" s="62">
        <f t="shared" si="6"/>
        <v>0</v>
      </c>
      <c r="AB39" s="65">
        <v>0</v>
      </c>
      <c r="AC39" s="66">
        <f t="shared" si="14"/>
        <v>90.56</v>
      </c>
      <c r="AD39" s="62">
        <f t="shared" si="7"/>
        <v>0</v>
      </c>
      <c r="AE39" s="67">
        <f t="shared" si="8"/>
        <v>735</v>
      </c>
      <c r="AF39" s="63">
        <f t="shared" si="15"/>
        <v>66561.600000000006</v>
      </c>
    </row>
    <row r="40" spans="1:32" s="45" customFormat="1" ht="50.25" customHeight="1" x14ac:dyDescent="0.25">
      <c r="A40" s="58" t="s">
        <v>67</v>
      </c>
      <c r="B40" s="225" t="s">
        <v>27</v>
      </c>
      <c r="C40" s="226"/>
      <c r="D40" s="226"/>
      <c r="E40" s="227"/>
      <c r="F40" s="59" t="s">
        <v>17</v>
      </c>
      <c r="G40" s="60">
        <v>735</v>
      </c>
      <c r="H40" s="68">
        <v>24.01</v>
      </c>
      <c r="I40" s="62">
        <f t="shared" si="16"/>
        <v>17647.349999999999</v>
      </c>
      <c r="J40" s="60">
        <v>279.3</v>
      </c>
      <c r="K40" s="63">
        <f t="shared" si="0"/>
        <v>24.01</v>
      </c>
      <c r="L40" s="62">
        <f t="shared" si="1"/>
        <v>6705.99</v>
      </c>
      <c r="M40" s="60">
        <v>455.7</v>
      </c>
      <c r="N40" s="64">
        <f t="shared" si="9"/>
        <v>24.01</v>
      </c>
      <c r="O40" s="62">
        <f t="shared" si="2"/>
        <v>10941.36</v>
      </c>
      <c r="P40" s="65">
        <v>0</v>
      </c>
      <c r="Q40" s="64">
        <f t="shared" si="10"/>
        <v>24.01</v>
      </c>
      <c r="R40" s="62">
        <f t="shared" si="3"/>
        <v>0</v>
      </c>
      <c r="S40" s="65">
        <v>0</v>
      </c>
      <c r="T40" s="63">
        <f t="shared" si="11"/>
        <v>24.01</v>
      </c>
      <c r="U40" s="62">
        <f t="shared" si="4"/>
        <v>0</v>
      </c>
      <c r="V40" s="65">
        <v>0</v>
      </c>
      <c r="W40" s="63">
        <f t="shared" si="12"/>
        <v>24.01</v>
      </c>
      <c r="X40" s="62">
        <f t="shared" si="5"/>
        <v>0</v>
      </c>
      <c r="Y40" s="65">
        <v>0</v>
      </c>
      <c r="Z40" s="63">
        <f t="shared" si="13"/>
        <v>24.01</v>
      </c>
      <c r="AA40" s="62">
        <f t="shared" si="6"/>
        <v>0</v>
      </c>
      <c r="AB40" s="65">
        <v>0</v>
      </c>
      <c r="AC40" s="66">
        <f t="shared" si="14"/>
        <v>24.01</v>
      </c>
      <c r="AD40" s="62">
        <f t="shared" si="7"/>
        <v>0</v>
      </c>
      <c r="AE40" s="67">
        <f t="shared" si="8"/>
        <v>735</v>
      </c>
      <c r="AF40" s="63">
        <f t="shared" si="15"/>
        <v>17647.349999999999</v>
      </c>
    </row>
    <row r="41" spans="1:32" s="45" customFormat="1" ht="59.25" customHeight="1" x14ac:dyDescent="0.25">
      <c r="A41" s="58" t="s">
        <v>68</v>
      </c>
      <c r="B41" s="225" t="s">
        <v>28</v>
      </c>
      <c r="C41" s="226"/>
      <c r="D41" s="226"/>
      <c r="E41" s="227"/>
      <c r="F41" s="59" t="s">
        <v>16</v>
      </c>
      <c r="G41" s="60">
        <v>117.6</v>
      </c>
      <c r="H41" s="68">
        <v>69.25</v>
      </c>
      <c r="I41" s="62">
        <f t="shared" si="16"/>
        <v>8143.8</v>
      </c>
      <c r="J41" s="60">
        <v>34.122</v>
      </c>
      <c r="K41" s="63">
        <f t="shared" si="0"/>
        <v>69.25</v>
      </c>
      <c r="L41" s="62">
        <f t="shared" si="1"/>
        <v>2362.9499999999998</v>
      </c>
      <c r="M41" s="60">
        <v>69.343999999999994</v>
      </c>
      <c r="N41" s="64">
        <f t="shared" si="9"/>
        <v>69.25</v>
      </c>
      <c r="O41" s="62">
        <f t="shared" si="2"/>
        <v>4802.07</v>
      </c>
      <c r="P41" s="65">
        <v>0</v>
      </c>
      <c r="Q41" s="64">
        <f t="shared" si="10"/>
        <v>69.25</v>
      </c>
      <c r="R41" s="62">
        <f t="shared" si="3"/>
        <v>0</v>
      </c>
      <c r="S41" s="65">
        <v>0</v>
      </c>
      <c r="T41" s="63">
        <f t="shared" si="11"/>
        <v>69.25</v>
      </c>
      <c r="U41" s="62">
        <f t="shared" si="4"/>
        <v>0</v>
      </c>
      <c r="V41" s="65">
        <v>0</v>
      </c>
      <c r="W41" s="63">
        <f t="shared" si="12"/>
        <v>69.25</v>
      </c>
      <c r="X41" s="62">
        <f t="shared" si="5"/>
        <v>0</v>
      </c>
      <c r="Y41" s="65">
        <v>0</v>
      </c>
      <c r="Z41" s="63">
        <f t="shared" si="13"/>
        <v>69.25</v>
      </c>
      <c r="AA41" s="62">
        <f t="shared" si="6"/>
        <v>0</v>
      </c>
      <c r="AB41" s="65">
        <v>0</v>
      </c>
      <c r="AC41" s="66">
        <f t="shared" si="14"/>
        <v>69.25</v>
      </c>
      <c r="AD41" s="62">
        <f t="shared" si="7"/>
        <v>0</v>
      </c>
      <c r="AE41" s="67">
        <f t="shared" si="8"/>
        <v>103.46599999999999</v>
      </c>
      <c r="AF41" s="63">
        <f t="shared" si="15"/>
        <v>7165.0199999999995</v>
      </c>
    </row>
    <row r="42" spans="1:32" s="45" customFormat="1" ht="48.75" customHeight="1" x14ac:dyDescent="0.25">
      <c r="A42" s="58" t="s">
        <v>69</v>
      </c>
      <c r="B42" s="225" t="s">
        <v>29</v>
      </c>
      <c r="C42" s="226"/>
      <c r="D42" s="226"/>
      <c r="E42" s="227"/>
      <c r="F42" s="59" t="s">
        <v>16</v>
      </c>
      <c r="G42" s="60">
        <v>185.25</v>
      </c>
      <c r="H42" s="68">
        <v>175.11</v>
      </c>
      <c r="I42" s="62">
        <f t="shared" si="16"/>
        <v>32439.13</v>
      </c>
      <c r="J42" s="60">
        <v>35.198</v>
      </c>
      <c r="K42" s="63">
        <f t="shared" si="0"/>
        <v>175.11</v>
      </c>
      <c r="L42" s="62">
        <f t="shared" si="1"/>
        <v>6163.52</v>
      </c>
      <c r="M42" s="60">
        <v>98.305999999999997</v>
      </c>
      <c r="N42" s="64">
        <f t="shared" si="9"/>
        <v>175.11</v>
      </c>
      <c r="O42" s="62">
        <f t="shared" si="2"/>
        <v>17214.36</v>
      </c>
      <c r="P42" s="65">
        <v>0</v>
      </c>
      <c r="Q42" s="64">
        <f t="shared" si="10"/>
        <v>175.11</v>
      </c>
      <c r="R42" s="62">
        <f t="shared" si="3"/>
        <v>0</v>
      </c>
      <c r="S42" s="65">
        <v>0</v>
      </c>
      <c r="T42" s="63">
        <f t="shared" si="11"/>
        <v>175.11</v>
      </c>
      <c r="U42" s="62">
        <f t="shared" si="4"/>
        <v>0</v>
      </c>
      <c r="V42" s="65">
        <v>0</v>
      </c>
      <c r="W42" s="63">
        <f t="shared" si="12"/>
        <v>175.11</v>
      </c>
      <c r="X42" s="62">
        <f t="shared" si="5"/>
        <v>0</v>
      </c>
      <c r="Y42" s="65">
        <v>0</v>
      </c>
      <c r="Z42" s="63">
        <f t="shared" si="13"/>
        <v>175.11</v>
      </c>
      <c r="AA42" s="62">
        <f t="shared" si="6"/>
        <v>0</v>
      </c>
      <c r="AB42" s="65">
        <v>0</v>
      </c>
      <c r="AC42" s="66">
        <f t="shared" si="14"/>
        <v>175.11</v>
      </c>
      <c r="AD42" s="62">
        <f t="shared" si="7"/>
        <v>0</v>
      </c>
      <c r="AE42" s="67">
        <f t="shared" si="8"/>
        <v>133.50399999999999</v>
      </c>
      <c r="AF42" s="63">
        <f t="shared" si="15"/>
        <v>23377.88</v>
      </c>
    </row>
    <row r="43" spans="1:32" s="45" customFormat="1" ht="55.5" customHeight="1" x14ac:dyDescent="0.25">
      <c r="A43" s="58" t="s">
        <v>70</v>
      </c>
      <c r="B43" s="225" t="s">
        <v>30</v>
      </c>
      <c r="C43" s="226"/>
      <c r="D43" s="226"/>
      <c r="E43" s="227"/>
      <c r="F43" s="59" t="s">
        <v>17</v>
      </c>
      <c r="G43" s="60">
        <v>200</v>
      </c>
      <c r="H43" s="68">
        <v>247.72</v>
      </c>
      <c r="I43" s="62">
        <f t="shared" si="16"/>
        <v>49544</v>
      </c>
      <c r="J43" s="60">
        <v>76</v>
      </c>
      <c r="K43" s="63">
        <f t="shared" si="0"/>
        <v>247.72</v>
      </c>
      <c r="L43" s="62">
        <f t="shared" si="1"/>
        <v>18826.72</v>
      </c>
      <c r="M43" s="60">
        <v>124</v>
      </c>
      <c r="N43" s="64">
        <f t="shared" si="9"/>
        <v>247.72</v>
      </c>
      <c r="O43" s="62">
        <f t="shared" si="2"/>
        <v>30717.279999999999</v>
      </c>
      <c r="P43" s="65">
        <v>0</v>
      </c>
      <c r="Q43" s="64">
        <f t="shared" si="10"/>
        <v>247.72</v>
      </c>
      <c r="R43" s="62">
        <f t="shared" si="3"/>
        <v>0</v>
      </c>
      <c r="S43" s="65">
        <v>0</v>
      </c>
      <c r="T43" s="63">
        <f t="shared" si="11"/>
        <v>247.72</v>
      </c>
      <c r="U43" s="62">
        <f t="shared" si="4"/>
        <v>0</v>
      </c>
      <c r="V43" s="65">
        <v>0</v>
      </c>
      <c r="W43" s="63">
        <f t="shared" si="12"/>
        <v>247.72</v>
      </c>
      <c r="X43" s="62">
        <f t="shared" si="5"/>
        <v>0</v>
      </c>
      <c r="Y43" s="65">
        <v>0</v>
      </c>
      <c r="Z43" s="63">
        <f t="shared" si="13"/>
        <v>247.72</v>
      </c>
      <c r="AA43" s="62">
        <f t="shared" si="6"/>
        <v>0</v>
      </c>
      <c r="AB43" s="65">
        <v>0</v>
      </c>
      <c r="AC43" s="66">
        <f t="shared" si="14"/>
        <v>247.72</v>
      </c>
      <c r="AD43" s="62">
        <f t="shared" si="7"/>
        <v>0</v>
      </c>
      <c r="AE43" s="67">
        <f t="shared" si="8"/>
        <v>200</v>
      </c>
      <c r="AF43" s="63">
        <f t="shared" si="15"/>
        <v>49544</v>
      </c>
    </row>
    <row r="44" spans="1:32" s="82" customFormat="1" ht="15" hidden="1" x14ac:dyDescent="0.25">
      <c r="A44" s="94"/>
      <c r="B44" s="95"/>
      <c r="C44" s="95"/>
      <c r="D44" s="95"/>
      <c r="E44" s="96"/>
      <c r="F44" s="72"/>
      <c r="G44" s="73"/>
      <c r="H44" s="74"/>
      <c r="I44" s="75">
        <f>SUM(I38:I43)</f>
        <v>325923.33</v>
      </c>
      <c r="J44" s="73"/>
      <c r="K44" s="77"/>
      <c r="L44" s="75">
        <f>SUM(L38:L43)</f>
        <v>99910.650000000009</v>
      </c>
      <c r="M44" s="73"/>
      <c r="N44" s="78"/>
      <c r="O44" s="75">
        <f>SUM(O38:O43)</f>
        <v>194750.4</v>
      </c>
      <c r="P44" s="79"/>
      <c r="Q44" s="78"/>
      <c r="R44" s="75">
        <f>SUM(R38:R43)</f>
        <v>0</v>
      </c>
      <c r="S44" s="79"/>
      <c r="T44" s="77"/>
      <c r="U44" s="75">
        <f>SUM(U38:U43)</f>
        <v>0</v>
      </c>
      <c r="V44" s="79"/>
      <c r="W44" s="77"/>
      <c r="X44" s="75">
        <f>SUM(X38:X43)</f>
        <v>0</v>
      </c>
      <c r="Y44" s="79"/>
      <c r="Z44" s="77"/>
      <c r="AA44" s="75">
        <f>SUM(AA38:AA43)</f>
        <v>0</v>
      </c>
      <c r="AB44" s="79"/>
      <c r="AC44" s="80"/>
      <c r="AD44" s="75">
        <f>SUM(AD38:AD43)</f>
        <v>0</v>
      </c>
      <c r="AE44" s="81"/>
      <c r="AF44" s="77">
        <f t="shared" si="15"/>
        <v>294661.05</v>
      </c>
    </row>
    <row r="45" spans="1:32" s="45" customFormat="1" ht="15" x14ac:dyDescent="0.25">
      <c r="A45" s="83" t="s">
        <v>71</v>
      </c>
      <c r="B45" s="97"/>
      <c r="C45" s="97"/>
      <c r="D45" s="97"/>
      <c r="E45" s="51" t="s">
        <v>31</v>
      </c>
      <c r="F45" s="84"/>
      <c r="G45" s="98"/>
      <c r="H45" s="86"/>
      <c r="I45" s="87"/>
      <c r="J45" s="88"/>
      <c r="K45" s="89"/>
      <c r="L45" s="90"/>
      <c r="M45" s="88"/>
      <c r="N45" s="91"/>
      <c r="O45" s="91"/>
      <c r="P45" s="88"/>
      <c r="Q45" s="91"/>
      <c r="R45" s="91"/>
      <c r="S45" s="88"/>
      <c r="T45" s="89"/>
      <c r="U45" s="92"/>
      <c r="V45" s="88"/>
      <c r="W45" s="89"/>
      <c r="X45" s="92"/>
      <c r="Y45" s="88"/>
      <c r="Z45" s="89"/>
      <c r="AA45" s="92"/>
      <c r="AB45" s="88"/>
      <c r="AC45" s="92"/>
      <c r="AD45" s="92"/>
      <c r="AE45" s="93"/>
      <c r="AF45" s="89"/>
    </row>
    <row r="46" spans="1:32" s="45" customFormat="1" ht="132.75" customHeight="1" x14ac:dyDescent="0.25">
      <c r="A46" s="58" t="s">
        <v>72</v>
      </c>
      <c r="B46" s="225" t="s">
        <v>32</v>
      </c>
      <c r="C46" s="226"/>
      <c r="D46" s="226"/>
      <c r="E46" s="227"/>
      <c r="F46" s="59" t="s">
        <v>15</v>
      </c>
      <c r="G46" s="60">
        <v>1345.85</v>
      </c>
      <c r="H46" s="68">
        <v>162</v>
      </c>
      <c r="I46" s="62">
        <f t="shared" si="16"/>
        <v>218027.7</v>
      </c>
      <c r="J46" s="60">
        <v>522.72400000000005</v>
      </c>
      <c r="K46" s="63">
        <f t="shared" si="0"/>
        <v>162</v>
      </c>
      <c r="L46" s="62">
        <f t="shared" si="1"/>
        <v>84681.29</v>
      </c>
      <c r="M46" s="60">
        <v>823.12599999999998</v>
      </c>
      <c r="N46" s="64">
        <f t="shared" si="9"/>
        <v>162</v>
      </c>
      <c r="O46" s="62">
        <f t="shared" si="2"/>
        <v>133346.41</v>
      </c>
      <c r="P46" s="65">
        <v>0</v>
      </c>
      <c r="Q46" s="64">
        <f t="shared" si="10"/>
        <v>162</v>
      </c>
      <c r="R46" s="62">
        <f t="shared" si="3"/>
        <v>0</v>
      </c>
      <c r="S46" s="65">
        <v>0</v>
      </c>
      <c r="T46" s="63">
        <f t="shared" si="11"/>
        <v>162</v>
      </c>
      <c r="U46" s="62">
        <f t="shared" si="4"/>
        <v>0</v>
      </c>
      <c r="V46" s="99">
        <v>29.745999999999999</v>
      </c>
      <c r="W46" s="63">
        <f t="shared" si="12"/>
        <v>162</v>
      </c>
      <c r="X46" s="62">
        <f t="shared" si="5"/>
        <v>4818.8500000000004</v>
      </c>
      <c r="Y46" s="65">
        <v>0</v>
      </c>
      <c r="Z46" s="63">
        <f t="shared" si="13"/>
        <v>162</v>
      </c>
      <c r="AA46" s="62">
        <f t="shared" si="6"/>
        <v>0</v>
      </c>
      <c r="AB46" s="65">
        <v>0</v>
      </c>
      <c r="AC46" s="66">
        <f t="shared" si="14"/>
        <v>162</v>
      </c>
      <c r="AD46" s="62">
        <f t="shared" si="7"/>
        <v>0</v>
      </c>
      <c r="AE46" s="67">
        <f t="shared" ref="AE46:AE51" si="17">J46+M46+P46+S46+V46+Y46</f>
        <v>1375.596</v>
      </c>
      <c r="AF46" s="63">
        <f t="shared" si="15"/>
        <v>222846.55000000002</v>
      </c>
    </row>
    <row r="47" spans="1:32" s="45" customFormat="1" ht="50.25" customHeight="1" x14ac:dyDescent="0.25">
      <c r="A47" s="58" t="s">
        <v>73</v>
      </c>
      <c r="B47" s="225" t="s">
        <v>33</v>
      </c>
      <c r="C47" s="226"/>
      <c r="D47" s="226"/>
      <c r="E47" s="227"/>
      <c r="F47" s="59" t="s">
        <v>18</v>
      </c>
      <c r="G47" s="60">
        <v>150</v>
      </c>
      <c r="H47" s="68">
        <v>26.43</v>
      </c>
      <c r="I47" s="62">
        <f t="shared" si="16"/>
        <v>3964.5</v>
      </c>
      <c r="J47" s="60">
        <v>57</v>
      </c>
      <c r="K47" s="63">
        <f t="shared" si="0"/>
        <v>26.43</v>
      </c>
      <c r="L47" s="62">
        <f t="shared" si="1"/>
        <v>1506.51</v>
      </c>
      <c r="M47" s="60">
        <v>93</v>
      </c>
      <c r="N47" s="64">
        <f t="shared" si="9"/>
        <v>26.43</v>
      </c>
      <c r="O47" s="62">
        <f t="shared" si="2"/>
        <v>2457.9899999999998</v>
      </c>
      <c r="P47" s="65">
        <v>0</v>
      </c>
      <c r="Q47" s="64">
        <f t="shared" si="10"/>
        <v>26.43</v>
      </c>
      <c r="R47" s="62">
        <f t="shared" si="3"/>
        <v>0</v>
      </c>
      <c r="S47" s="65">
        <v>0</v>
      </c>
      <c r="T47" s="63">
        <f t="shared" si="11"/>
        <v>26.43</v>
      </c>
      <c r="U47" s="62">
        <f t="shared" si="4"/>
        <v>0</v>
      </c>
      <c r="V47" s="65">
        <v>0</v>
      </c>
      <c r="W47" s="63">
        <f t="shared" si="12"/>
        <v>26.43</v>
      </c>
      <c r="X47" s="62">
        <f t="shared" si="5"/>
        <v>0</v>
      </c>
      <c r="Y47" s="65">
        <v>0</v>
      </c>
      <c r="Z47" s="63">
        <f t="shared" si="13"/>
        <v>26.43</v>
      </c>
      <c r="AA47" s="62">
        <f t="shared" si="6"/>
        <v>0</v>
      </c>
      <c r="AB47" s="65">
        <v>0</v>
      </c>
      <c r="AC47" s="66">
        <f t="shared" si="14"/>
        <v>26.43</v>
      </c>
      <c r="AD47" s="62">
        <f t="shared" si="7"/>
        <v>0</v>
      </c>
      <c r="AE47" s="67">
        <f t="shared" si="17"/>
        <v>150</v>
      </c>
      <c r="AF47" s="63">
        <f t="shared" si="15"/>
        <v>3964.5</v>
      </c>
    </row>
    <row r="48" spans="1:32" s="45" customFormat="1" ht="51" customHeight="1" x14ac:dyDescent="0.25">
      <c r="A48" s="58" t="s">
        <v>74</v>
      </c>
      <c r="B48" s="225" t="s">
        <v>34</v>
      </c>
      <c r="C48" s="226"/>
      <c r="D48" s="226"/>
      <c r="E48" s="227"/>
      <c r="F48" s="59" t="s">
        <v>17</v>
      </c>
      <c r="G48" s="60">
        <v>330</v>
      </c>
      <c r="H48" s="68">
        <v>45.49</v>
      </c>
      <c r="I48" s="62">
        <f t="shared" si="16"/>
        <v>15011.7</v>
      </c>
      <c r="J48" s="60">
        <v>125.4</v>
      </c>
      <c r="K48" s="63">
        <f t="shared" si="0"/>
        <v>45.49</v>
      </c>
      <c r="L48" s="62">
        <f t="shared" si="1"/>
        <v>5704.45</v>
      </c>
      <c r="M48" s="60">
        <v>204.6</v>
      </c>
      <c r="N48" s="64">
        <f t="shared" si="9"/>
        <v>45.49</v>
      </c>
      <c r="O48" s="62">
        <f t="shared" si="2"/>
        <v>9307.25</v>
      </c>
      <c r="P48" s="65">
        <v>0</v>
      </c>
      <c r="Q48" s="64">
        <f t="shared" si="10"/>
        <v>45.49</v>
      </c>
      <c r="R48" s="62">
        <f t="shared" si="3"/>
        <v>0</v>
      </c>
      <c r="S48" s="65">
        <v>0</v>
      </c>
      <c r="T48" s="63">
        <f t="shared" si="11"/>
        <v>45.49</v>
      </c>
      <c r="U48" s="62">
        <f t="shared" si="4"/>
        <v>0</v>
      </c>
      <c r="V48" s="65">
        <v>9.3000000000000007</v>
      </c>
      <c r="W48" s="63">
        <f t="shared" si="12"/>
        <v>45.49</v>
      </c>
      <c r="X48" s="62">
        <f t="shared" si="5"/>
        <v>423.06</v>
      </c>
      <c r="Y48" s="65">
        <v>0</v>
      </c>
      <c r="Z48" s="63">
        <f t="shared" si="13"/>
        <v>45.49</v>
      </c>
      <c r="AA48" s="62">
        <f t="shared" si="6"/>
        <v>0</v>
      </c>
      <c r="AB48" s="65">
        <v>0</v>
      </c>
      <c r="AC48" s="66">
        <f t="shared" si="14"/>
        <v>45.49</v>
      </c>
      <c r="AD48" s="62">
        <f t="shared" si="7"/>
        <v>0</v>
      </c>
      <c r="AE48" s="67">
        <f t="shared" si="17"/>
        <v>339.3</v>
      </c>
      <c r="AF48" s="63">
        <f t="shared" si="15"/>
        <v>15434.76</v>
      </c>
    </row>
    <row r="49" spans="1:32" s="45" customFormat="1" ht="54.75" customHeight="1" x14ac:dyDescent="0.25">
      <c r="A49" s="58" t="s">
        <v>75</v>
      </c>
      <c r="B49" s="225" t="s">
        <v>35</v>
      </c>
      <c r="C49" s="226"/>
      <c r="D49" s="226"/>
      <c r="E49" s="227"/>
      <c r="F49" s="59" t="s">
        <v>17</v>
      </c>
      <c r="G49" s="60">
        <v>163</v>
      </c>
      <c r="H49" s="68">
        <v>144.6</v>
      </c>
      <c r="I49" s="62">
        <f t="shared" si="16"/>
        <v>23569.8</v>
      </c>
      <c r="J49" s="60">
        <v>61.94</v>
      </c>
      <c r="K49" s="63">
        <f t="shared" si="0"/>
        <v>144.6</v>
      </c>
      <c r="L49" s="62">
        <f t="shared" si="1"/>
        <v>8956.52</v>
      </c>
      <c r="M49" s="60">
        <v>101.06</v>
      </c>
      <c r="N49" s="64">
        <f t="shared" si="9"/>
        <v>144.6</v>
      </c>
      <c r="O49" s="62">
        <f t="shared" si="2"/>
        <v>14613.28</v>
      </c>
      <c r="P49" s="65">
        <v>0</v>
      </c>
      <c r="Q49" s="64">
        <f t="shared" si="10"/>
        <v>144.6</v>
      </c>
      <c r="R49" s="62">
        <f t="shared" si="3"/>
        <v>0</v>
      </c>
      <c r="S49" s="65">
        <v>0</v>
      </c>
      <c r="T49" s="63">
        <f t="shared" si="11"/>
        <v>144.6</v>
      </c>
      <c r="U49" s="62">
        <f t="shared" si="4"/>
        <v>0</v>
      </c>
      <c r="V49" s="65">
        <v>0</v>
      </c>
      <c r="W49" s="63">
        <f t="shared" si="12"/>
        <v>144.6</v>
      </c>
      <c r="X49" s="62">
        <f t="shared" si="5"/>
        <v>0</v>
      </c>
      <c r="Y49" s="65">
        <v>0</v>
      </c>
      <c r="Z49" s="63">
        <f t="shared" si="13"/>
        <v>144.6</v>
      </c>
      <c r="AA49" s="62">
        <f t="shared" si="6"/>
        <v>0</v>
      </c>
      <c r="AB49" s="65">
        <v>0</v>
      </c>
      <c r="AC49" s="66">
        <f t="shared" si="14"/>
        <v>144.6</v>
      </c>
      <c r="AD49" s="62">
        <f t="shared" si="7"/>
        <v>0</v>
      </c>
      <c r="AE49" s="67">
        <f t="shared" si="17"/>
        <v>163</v>
      </c>
      <c r="AF49" s="63">
        <f t="shared" si="15"/>
        <v>23569.800000000003</v>
      </c>
    </row>
    <row r="50" spans="1:32" s="45" customFormat="1" ht="42" customHeight="1" x14ac:dyDescent="0.25">
      <c r="A50" s="58" t="s">
        <v>76</v>
      </c>
      <c r="B50" s="225" t="s">
        <v>36</v>
      </c>
      <c r="C50" s="226"/>
      <c r="D50" s="226"/>
      <c r="E50" s="227"/>
      <c r="F50" s="59" t="s">
        <v>17</v>
      </c>
      <c r="G50" s="60">
        <v>440</v>
      </c>
      <c r="H50" s="68">
        <v>129.27000000000001</v>
      </c>
      <c r="I50" s="62">
        <f t="shared" si="16"/>
        <v>56878.8</v>
      </c>
      <c r="J50" s="60">
        <v>174.8</v>
      </c>
      <c r="K50" s="63">
        <f t="shared" si="0"/>
        <v>129.27000000000001</v>
      </c>
      <c r="L50" s="62">
        <f t="shared" si="1"/>
        <v>22596.400000000001</v>
      </c>
      <c r="M50" s="60">
        <v>265.2</v>
      </c>
      <c r="N50" s="64">
        <f t="shared" si="9"/>
        <v>129.27000000000001</v>
      </c>
      <c r="O50" s="62">
        <f t="shared" si="2"/>
        <v>34282.400000000001</v>
      </c>
      <c r="P50" s="65">
        <v>0</v>
      </c>
      <c r="Q50" s="64">
        <f t="shared" si="10"/>
        <v>129.27000000000001</v>
      </c>
      <c r="R50" s="62">
        <f t="shared" si="3"/>
        <v>0</v>
      </c>
      <c r="S50" s="65">
        <v>0</v>
      </c>
      <c r="T50" s="63">
        <f t="shared" si="11"/>
        <v>129.27000000000001</v>
      </c>
      <c r="U50" s="62">
        <f t="shared" si="4"/>
        <v>0</v>
      </c>
      <c r="V50" s="65">
        <v>20</v>
      </c>
      <c r="W50" s="63">
        <f t="shared" si="12"/>
        <v>129.27000000000001</v>
      </c>
      <c r="X50" s="62">
        <f t="shared" si="5"/>
        <v>2585.4</v>
      </c>
      <c r="Y50" s="65">
        <v>0</v>
      </c>
      <c r="Z50" s="63">
        <f t="shared" si="13"/>
        <v>129.27000000000001</v>
      </c>
      <c r="AA50" s="62">
        <f t="shared" si="6"/>
        <v>0</v>
      </c>
      <c r="AB50" s="65">
        <v>0</v>
      </c>
      <c r="AC50" s="66">
        <f t="shared" si="14"/>
        <v>129.27000000000001</v>
      </c>
      <c r="AD50" s="62">
        <f t="shared" si="7"/>
        <v>0</v>
      </c>
      <c r="AE50" s="67">
        <f t="shared" si="17"/>
        <v>460</v>
      </c>
      <c r="AF50" s="63">
        <f t="shared" si="15"/>
        <v>59464.200000000004</v>
      </c>
    </row>
    <row r="51" spans="1:32" s="45" customFormat="1" ht="52.5" customHeight="1" x14ac:dyDescent="0.25">
      <c r="A51" s="58" t="s">
        <v>77</v>
      </c>
      <c r="B51" s="225" t="s">
        <v>37</v>
      </c>
      <c r="C51" s="226"/>
      <c r="D51" s="226"/>
      <c r="E51" s="227"/>
      <c r="F51" s="59" t="s">
        <v>17</v>
      </c>
      <c r="G51" s="60">
        <v>735</v>
      </c>
      <c r="H51" s="68">
        <v>100.24</v>
      </c>
      <c r="I51" s="62">
        <f t="shared" si="16"/>
        <v>73676.399999999994</v>
      </c>
      <c r="J51" s="60">
        <v>279.3</v>
      </c>
      <c r="K51" s="63">
        <f t="shared" si="0"/>
        <v>100.24</v>
      </c>
      <c r="L51" s="62">
        <f t="shared" si="1"/>
        <v>27997.03</v>
      </c>
      <c r="M51" s="60">
        <v>455.7</v>
      </c>
      <c r="N51" s="64">
        <f t="shared" si="9"/>
        <v>100.24</v>
      </c>
      <c r="O51" s="62">
        <f t="shared" si="2"/>
        <v>45679.37</v>
      </c>
      <c r="P51" s="65">
        <v>0</v>
      </c>
      <c r="Q51" s="64">
        <f t="shared" si="10"/>
        <v>100.24</v>
      </c>
      <c r="R51" s="62">
        <f t="shared" si="3"/>
        <v>0</v>
      </c>
      <c r="S51" s="65">
        <v>0</v>
      </c>
      <c r="T51" s="63">
        <f t="shared" si="11"/>
        <v>100.24</v>
      </c>
      <c r="U51" s="62">
        <f t="shared" si="4"/>
        <v>0</v>
      </c>
      <c r="V51" s="65">
        <v>0</v>
      </c>
      <c r="W51" s="63">
        <f t="shared" si="12"/>
        <v>100.24</v>
      </c>
      <c r="X51" s="62">
        <f t="shared" si="5"/>
        <v>0</v>
      </c>
      <c r="Y51" s="65">
        <v>0</v>
      </c>
      <c r="Z51" s="63">
        <f t="shared" si="13"/>
        <v>100.24</v>
      </c>
      <c r="AA51" s="62">
        <f t="shared" si="6"/>
        <v>0</v>
      </c>
      <c r="AB51" s="65">
        <v>0</v>
      </c>
      <c r="AC51" s="66">
        <f t="shared" si="14"/>
        <v>100.24</v>
      </c>
      <c r="AD51" s="62">
        <f t="shared" si="7"/>
        <v>0</v>
      </c>
      <c r="AE51" s="67">
        <f t="shared" si="17"/>
        <v>735</v>
      </c>
      <c r="AF51" s="63">
        <f t="shared" si="15"/>
        <v>73676.399999999994</v>
      </c>
    </row>
    <row r="52" spans="1:32" s="82" customFormat="1" ht="15" hidden="1" x14ac:dyDescent="0.25">
      <c r="A52" s="94"/>
      <c r="B52" s="95"/>
      <c r="C52" s="95"/>
      <c r="D52" s="95"/>
      <c r="E52" s="96"/>
      <c r="F52" s="72"/>
      <c r="G52" s="73"/>
      <c r="H52" s="74"/>
      <c r="I52" s="75">
        <f>SUM(I46:I51)</f>
        <v>391128.9</v>
      </c>
      <c r="J52" s="73"/>
      <c r="K52" s="77"/>
      <c r="L52" s="75">
        <f>SUM(L46:L51)</f>
        <v>151442.19999999998</v>
      </c>
      <c r="M52" s="73"/>
      <c r="N52" s="78"/>
      <c r="O52" s="75">
        <f>SUM(O46:O51)</f>
        <v>239686.69999999998</v>
      </c>
      <c r="P52" s="79"/>
      <c r="Q52" s="78"/>
      <c r="R52" s="75">
        <f>SUM(R46:R51)</f>
        <v>0</v>
      </c>
      <c r="S52" s="79"/>
      <c r="T52" s="77"/>
      <c r="U52" s="75">
        <f>SUM(U46:U51)</f>
        <v>0</v>
      </c>
      <c r="V52" s="79"/>
      <c r="W52" s="77"/>
      <c r="X52" s="75">
        <f>SUM(X46:X51)</f>
        <v>7827.3100000000013</v>
      </c>
      <c r="Y52" s="79"/>
      <c r="Z52" s="77"/>
      <c r="AA52" s="75">
        <f>SUM(AA46:AA51)</f>
        <v>0</v>
      </c>
      <c r="AB52" s="79"/>
      <c r="AC52" s="80"/>
      <c r="AD52" s="75">
        <f>SUM(AD46:AD51)</f>
        <v>0</v>
      </c>
      <c r="AE52" s="81"/>
      <c r="AF52" s="77">
        <f t="shared" si="15"/>
        <v>398956.20999999996</v>
      </c>
    </row>
    <row r="53" spans="1:32" s="45" customFormat="1" ht="15" x14ac:dyDescent="0.25">
      <c r="A53" s="83" t="s">
        <v>78</v>
      </c>
      <c r="B53" s="97"/>
      <c r="C53" s="97"/>
      <c r="D53" s="97"/>
      <c r="E53" s="51" t="s">
        <v>38</v>
      </c>
      <c r="F53" s="84"/>
      <c r="G53" s="100"/>
      <c r="H53" s="86"/>
      <c r="I53" s="87"/>
      <c r="J53" s="88"/>
      <c r="K53" s="89"/>
      <c r="L53" s="90"/>
      <c r="M53" s="88"/>
      <c r="N53" s="91"/>
      <c r="O53" s="91"/>
      <c r="P53" s="88"/>
      <c r="Q53" s="91"/>
      <c r="R53" s="91"/>
      <c r="S53" s="88"/>
      <c r="T53" s="89"/>
      <c r="U53" s="92"/>
      <c r="V53" s="88"/>
      <c r="W53" s="89"/>
      <c r="X53" s="92"/>
      <c r="Y53" s="88"/>
      <c r="Z53" s="89"/>
      <c r="AA53" s="92"/>
      <c r="AB53" s="88"/>
      <c r="AC53" s="92"/>
      <c r="AD53" s="92"/>
      <c r="AE53" s="93"/>
      <c r="AF53" s="89"/>
    </row>
    <row r="54" spans="1:32" s="45" customFormat="1" ht="135" customHeight="1" x14ac:dyDescent="0.25">
      <c r="A54" s="58" t="s">
        <v>79</v>
      </c>
      <c r="B54" s="225" t="s">
        <v>39</v>
      </c>
      <c r="C54" s="226"/>
      <c r="D54" s="226"/>
      <c r="E54" s="227"/>
      <c r="F54" s="59" t="s">
        <v>15</v>
      </c>
      <c r="G54" s="60">
        <v>727.5</v>
      </c>
      <c r="H54" s="68">
        <v>451.18</v>
      </c>
      <c r="I54" s="62">
        <f t="shared" si="16"/>
        <v>328233.45</v>
      </c>
      <c r="J54" s="60">
        <v>0</v>
      </c>
      <c r="K54" s="63">
        <f t="shared" si="0"/>
        <v>451.18</v>
      </c>
      <c r="L54" s="62">
        <f t="shared" si="1"/>
        <v>0</v>
      </c>
      <c r="M54" s="60">
        <v>727.75</v>
      </c>
      <c r="N54" s="64">
        <f t="shared" si="9"/>
        <v>451.18</v>
      </c>
      <c r="O54" s="62">
        <f t="shared" si="2"/>
        <v>328346.25</v>
      </c>
      <c r="P54" s="65">
        <v>0</v>
      </c>
      <c r="Q54" s="64">
        <f t="shared" si="10"/>
        <v>451.18</v>
      </c>
      <c r="R54" s="62">
        <f t="shared" si="3"/>
        <v>0</v>
      </c>
      <c r="S54" s="65">
        <v>0</v>
      </c>
      <c r="T54" s="63">
        <f t="shared" si="11"/>
        <v>451.18</v>
      </c>
      <c r="U54" s="62">
        <f t="shared" si="4"/>
        <v>0</v>
      </c>
      <c r="V54" s="65">
        <v>0</v>
      </c>
      <c r="W54" s="63">
        <f t="shared" si="12"/>
        <v>451.18</v>
      </c>
      <c r="X54" s="62">
        <f t="shared" si="5"/>
        <v>0</v>
      </c>
      <c r="Y54" s="65">
        <v>0</v>
      </c>
      <c r="Z54" s="63">
        <f t="shared" si="13"/>
        <v>451.18</v>
      </c>
      <c r="AA54" s="62">
        <f t="shared" si="6"/>
        <v>0</v>
      </c>
      <c r="AB54" s="65">
        <v>0</v>
      </c>
      <c r="AC54" s="66">
        <f t="shared" si="14"/>
        <v>451.18</v>
      </c>
      <c r="AD54" s="62">
        <f t="shared" si="7"/>
        <v>0</v>
      </c>
      <c r="AE54" s="67">
        <f t="shared" ref="AE54:AE74" si="18">J54+M54+P54+S54+V54+Y54</f>
        <v>727.75</v>
      </c>
      <c r="AF54" s="63">
        <f t="shared" si="15"/>
        <v>328346.25</v>
      </c>
    </row>
    <row r="55" spans="1:32" s="45" customFormat="1" ht="63.75" customHeight="1" x14ac:dyDescent="0.25">
      <c r="A55" s="58" t="s">
        <v>80</v>
      </c>
      <c r="B55" s="225" t="s">
        <v>40</v>
      </c>
      <c r="C55" s="226"/>
      <c r="D55" s="226"/>
      <c r="E55" s="227"/>
      <c r="F55" s="59" t="s">
        <v>15</v>
      </c>
      <c r="G55" s="60">
        <v>617.5</v>
      </c>
      <c r="H55" s="68">
        <v>104.85</v>
      </c>
      <c r="I55" s="62">
        <f t="shared" si="16"/>
        <v>64744.88</v>
      </c>
      <c r="J55" s="60">
        <v>0</v>
      </c>
      <c r="K55" s="63">
        <f t="shared" si="0"/>
        <v>104.85</v>
      </c>
      <c r="L55" s="62">
        <f t="shared" si="1"/>
        <v>0</v>
      </c>
      <c r="M55" s="60">
        <v>617.5</v>
      </c>
      <c r="N55" s="64">
        <f t="shared" si="9"/>
        <v>104.85</v>
      </c>
      <c r="O55" s="62">
        <f t="shared" si="2"/>
        <v>64744.88</v>
      </c>
      <c r="P55" s="65">
        <v>0</v>
      </c>
      <c r="Q55" s="64">
        <f t="shared" si="10"/>
        <v>104.85</v>
      </c>
      <c r="R55" s="62">
        <f t="shared" si="3"/>
        <v>0</v>
      </c>
      <c r="S55" s="65">
        <v>0</v>
      </c>
      <c r="T55" s="63">
        <f t="shared" si="11"/>
        <v>104.85</v>
      </c>
      <c r="U55" s="62">
        <f t="shared" si="4"/>
        <v>0</v>
      </c>
      <c r="V55" s="65">
        <v>0</v>
      </c>
      <c r="W55" s="63">
        <f t="shared" si="12"/>
        <v>104.85</v>
      </c>
      <c r="X55" s="62">
        <f t="shared" si="5"/>
        <v>0</v>
      </c>
      <c r="Y55" s="65">
        <v>0</v>
      </c>
      <c r="Z55" s="63">
        <f t="shared" si="13"/>
        <v>104.85</v>
      </c>
      <c r="AA55" s="62">
        <f t="shared" si="6"/>
        <v>0</v>
      </c>
      <c r="AB55" s="65">
        <v>0</v>
      </c>
      <c r="AC55" s="66">
        <f t="shared" si="14"/>
        <v>104.85</v>
      </c>
      <c r="AD55" s="62">
        <f t="shared" si="7"/>
        <v>0</v>
      </c>
      <c r="AE55" s="67">
        <f t="shared" si="18"/>
        <v>617.5</v>
      </c>
      <c r="AF55" s="63">
        <f t="shared" si="15"/>
        <v>64744.88</v>
      </c>
    </row>
    <row r="56" spans="1:32" s="45" customFormat="1" ht="49.5" customHeight="1" x14ac:dyDescent="0.25">
      <c r="A56" s="58" t="s">
        <v>81</v>
      </c>
      <c r="B56" s="225" t="s">
        <v>41</v>
      </c>
      <c r="C56" s="226"/>
      <c r="D56" s="226"/>
      <c r="E56" s="227"/>
      <c r="F56" s="59" t="s">
        <v>17</v>
      </c>
      <c r="G56" s="60">
        <v>735</v>
      </c>
      <c r="H56" s="68">
        <v>54.59</v>
      </c>
      <c r="I56" s="62">
        <f t="shared" si="16"/>
        <v>40123.65</v>
      </c>
      <c r="J56" s="60">
        <v>0</v>
      </c>
      <c r="K56" s="63">
        <f t="shared" si="0"/>
        <v>54.59</v>
      </c>
      <c r="L56" s="62">
        <f t="shared" si="1"/>
        <v>0</v>
      </c>
      <c r="M56" s="60">
        <v>735</v>
      </c>
      <c r="N56" s="64">
        <f t="shared" si="9"/>
        <v>54.59</v>
      </c>
      <c r="O56" s="62">
        <f t="shared" si="2"/>
        <v>40123.65</v>
      </c>
      <c r="P56" s="65">
        <v>0</v>
      </c>
      <c r="Q56" s="64">
        <f t="shared" si="10"/>
        <v>54.59</v>
      </c>
      <c r="R56" s="62">
        <f t="shared" si="3"/>
        <v>0</v>
      </c>
      <c r="S56" s="65">
        <v>0</v>
      </c>
      <c r="T56" s="63">
        <f t="shared" si="11"/>
        <v>54.59</v>
      </c>
      <c r="U56" s="62">
        <f t="shared" si="4"/>
        <v>0</v>
      </c>
      <c r="V56" s="65">
        <v>10</v>
      </c>
      <c r="W56" s="63">
        <f t="shared" si="12"/>
        <v>54.59</v>
      </c>
      <c r="X56" s="62">
        <f t="shared" si="5"/>
        <v>545.9</v>
      </c>
      <c r="Y56" s="65">
        <v>0</v>
      </c>
      <c r="Z56" s="63">
        <f t="shared" si="13"/>
        <v>54.59</v>
      </c>
      <c r="AA56" s="62">
        <f t="shared" si="6"/>
        <v>0</v>
      </c>
      <c r="AB56" s="65">
        <v>0</v>
      </c>
      <c r="AC56" s="66">
        <f t="shared" si="14"/>
        <v>54.59</v>
      </c>
      <c r="AD56" s="62">
        <f t="shared" si="7"/>
        <v>0</v>
      </c>
      <c r="AE56" s="67">
        <f t="shared" si="18"/>
        <v>745</v>
      </c>
      <c r="AF56" s="63">
        <f t="shared" si="15"/>
        <v>40669.550000000003</v>
      </c>
    </row>
    <row r="57" spans="1:32" s="45" customFormat="1" ht="154.5" customHeight="1" x14ac:dyDescent="0.25">
      <c r="A57" s="58" t="s">
        <v>82</v>
      </c>
      <c r="B57" s="225" t="s">
        <v>42</v>
      </c>
      <c r="C57" s="226"/>
      <c r="D57" s="226"/>
      <c r="E57" s="227"/>
      <c r="F57" s="59" t="s">
        <v>17</v>
      </c>
      <c r="G57" s="60">
        <v>705</v>
      </c>
      <c r="H57" s="68">
        <v>26.1</v>
      </c>
      <c r="I57" s="62">
        <f t="shared" si="16"/>
        <v>18400.5</v>
      </c>
      <c r="J57" s="60">
        <v>0</v>
      </c>
      <c r="K57" s="63">
        <f t="shared" si="0"/>
        <v>26.1</v>
      </c>
      <c r="L57" s="62">
        <f t="shared" si="1"/>
        <v>0</v>
      </c>
      <c r="M57" s="60">
        <v>705</v>
      </c>
      <c r="N57" s="64">
        <f t="shared" si="9"/>
        <v>26.1</v>
      </c>
      <c r="O57" s="62">
        <f t="shared" si="2"/>
        <v>18400.5</v>
      </c>
      <c r="P57" s="65">
        <v>0</v>
      </c>
      <c r="Q57" s="64">
        <f t="shared" si="10"/>
        <v>26.1</v>
      </c>
      <c r="R57" s="62">
        <f t="shared" si="3"/>
        <v>0</v>
      </c>
      <c r="S57" s="65">
        <v>0</v>
      </c>
      <c r="T57" s="63">
        <f t="shared" si="11"/>
        <v>26.1</v>
      </c>
      <c r="U57" s="62">
        <f t="shared" si="4"/>
        <v>0</v>
      </c>
      <c r="V57" s="65">
        <v>20</v>
      </c>
      <c r="W57" s="63">
        <f t="shared" si="12"/>
        <v>26.1</v>
      </c>
      <c r="X57" s="62">
        <f t="shared" si="5"/>
        <v>522</v>
      </c>
      <c r="Y57" s="65">
        <v>0</v>
      </c>
      <c r="Z57" s="63">
        <f t="shared" si="13"/>
        <v>26.1</v>
      </c>
      <c r="AA57" s="62">
        <f t="shared" si="6"/>
        <v>0</v>
      </c>
      <c r="AB57" s="65">
        <v>0</v>
      </c>
      <c r="AC57" s="66">
        <f t="shared" si="14"/>
        <v>26.1</v>
      </c>
      <c r="AD57" s="62">
        <f t="shared" si="7"/>
        <v>0</v>
      </c>
      <c r="AE57" s="67">
        <f t="shared" si="18"/>
        <v>725</v>
      </c>
      <c r="AF57" s="63">
        <f t="shared" si="15"/>
        <v>18922.5</v>
      </c>
    </row>
    <row r="58" spans="1:32" s="45" customFormat="1" ht="58.5" customHeight="1" x14ac:dyDescent="0.25">
      <c r="A58" s="58" t="s">
        <v>83</v>
      </c>
      <c r="B58" s="225" t="s">
        <v>43</v>
      </c>
      <c r="C58" s="226"/>
      <c r="D58" s="226"/>
      <c r="E58" s="227"/>
      <c r="F58" s="59" t="s">
        <v>18</v>
      </c>
      <c r="G58" s="60">
        <v>50</v>
      </c>
      <c r="H58" s="68">
        <v>68.37</v>
      </c>
      <c r="I58" s="62">
        <f t="shared" si="16"/>
        <v>3418.5</v>
      </c>
      <c r="J58" s="60">
        <v>0</v>
      </c>
      <c r="K58" s="63">
        <f t="shared" si="0"/>
        <v>68.37</v>
      </c>
      <c r="L58" s="62">
        <f t="shared" si="1"/>
        <v>0</v>
      </c>
      <c r="M58" s="60">
        <v>50</v>
      </c>
      <c r="N58" s="64">
        <f t="shared" si="9"/>
        <v>68.37</v>
      </c>
      <c r="O58" s="62">
        <f t="shared" si="2"/>
        <v>3418.5</v>
      </c>
      <c r="P58" s="65">
        <v>0</v>
      </c>
      <c r="Q58" s="64">
        <f t="shared" si="10"/>
        <v>68.37</v>
      </c>
      <c r="R58" s="62">
        <f t="shared" si="3"/>
        <v>0</v>
      </c>
      <c r="S58" s="65">
        <v>0</v>
      </c>
      <c r="T58" s="63">
        <f t="shared" si="11"/>
        <v>68.37</v>
      </c>
      <c r="U58" s="62">
        <f t="shared" si="4"/>
        <v>0</v>
      </c>
      <c r="V58" s="65">
        <v>0</v>
      </c>
      <c r="W58" s="63">
        <f t="shared" si="12"/>
        <v>68.37</v>
      </c>
      <c r="X58" s="62">
        <f t="shared" si="5"/>
        <v>0</v>
      </c>
      <c r="Y58" s="65">
        <v>0</v>
      </c>
      <c r="Z58" s="63">
        <f t="shared" si="13"/>
        <v>68.37</v>
      </c>
      <c r="AA58" s="62">
        <f t="shared" si="6"/>
        <v>0</v>
      </c>
      <c r="AB58" s="65">
        <v>0</v>
      </c>
      <c r="AC58" s="66">
        <f t="shared" si="14"/>
        <v>68.37</v>
      </c>
      <c r="AD58" s="62">
        <f t="shared" si="7"/>
        <v>0</v>
      </c>
      <c r="AE58" s="67">
        <f t="shared" si="18"/>
        <v>50</v>
      </c>
      <c r="AF58" s="63">
        <f t="shared" si="15"/>
        <v>3418.5</v>
      </c>
    </row>
    <row r="59" spans="1:32" s="82" customFormat="1" ht="15" hidden="1" x14ac:dyDescent="0.25">
      <c r="A59" s="94"/>
      <c r="B59" s="290"/>
      <c r="C59" s="291"/>
      <c r="D59" s="291"/>
      <c r="E59" s="292"/>
      <c r="F59" s="72"/>
      <c r="G59" s="73"/>
      <c r="H59" s="74"/>
      <c r="I59" s="75">
        <f>SUM(I54:I58)</f>
        <v>454920.98000000004</v>
      </c>
      <c r="J59" s="73"/>
      <c r="K59" s="77"/>
      <c r="L59" s="75">
        <f>SUM(L54:L58)</f>
        <v>0</v>
      </c>
      <c r="M59" s="73"/>
      <c r="N59" s="78"/>
      <c r="O59" s="75">
        <f>SUM(O54:O58)</f>
        <v>455033.78</v>
      </c>
      <c r="P59" s="79"/>
      <c r="Q59" s="78"/>
      <c r="R59" s="75">
        <f>SUM(R54:R58)</f>
        <v>0</v>
      </c>
      <c r="S59" s="79"/>
      <c r="T59" s="77"/>
      <c r="U59" s="75">
        <f>SUM(U54:U58)</f>
        <v>0</v>
      </c>
      <c r="V59" s="79"/>
      <c r="W59" s="77"/>
      <c r="X59" s="75">
        <f>SUM(X54:X58)</f>
        <v>1067.9000000000001</v>
      </c>
      <c r="Y59" s="79"/>
      <c r="Z59" s="77"/>
      <c r="AA59" s="75">
        <f>SUM(AA54:AA58)</f>
        <v>0</v>
      </c>
      <c r="AB59" s="79"/>
      <c r="AC59" s="80"/>
      <c r="AD59" s="75">
        <f>SUM(AD54:AD58)</f>
        <v>0</v>
      </c>
      <c r="AE59" s="81"/>
      <c r="AF59" s="77">
        <f t="shared" si="15"/>
        <v>456101.68000000005</v>
      </c>
    </row>
    <row r="60" spans="1:32" s="45" customFormat="1" ht="15" x14ac:dyDescent="0.25">
      <c r="A60" s="83" t="s">
        <v>84</v>
      </c>
      <c r="B60" s="229" t="s">
        <v>44</v>
      </c>
      <c r="C60" s="230"/>
      <c r="D60" s="230"/>
      <c r="E60" s="231"/>
      <c r="F60" s="84"/>
      <c r="G60" s="100"/>
      <c r="H60" s="86"/>
      <c r="I60" s="87"/>
      <c r="J60" s="88"/>
      <c r="K60" s="89"/>
      <c r="L60" s="90"/>
      <c r="M60" s="88"/>
      <c r="N60" s="91"/>
      <c r="O60" s="91"/>
      <c r="P60" s="88"/>
      <c r="Q60" s="91"/>
      <c r="R60" s="91"/>
      <c r="S60" s="88"/>
      <c r="T60" s="89"/>
      <c r="U60" s="92"/>
      <c r="V60" s="88"/>
      <c r="W60" s="89"/>
      <c r="X60" s="92"/>
      <c r="Y60" s="88"/>
      <c r="Z60" s="89"/>
      <c r="AA60" s="92"/>
      <c r="AB60" s="88"/>
      <c r="AC60" s="92"/>
      <c r="AD60" s="92"/>
      <c r="AE60" s="93"/>
      <c r="AF60" s="89"/>
    </row>
    <row r="61" spans="1:32" s="45" customFormat="1" ht="48" customHeight="1" x14ac:dyDescent="0.25">
      <c r="A61" s="69" t="s">
        <v>86</v>
      </c>
      <c r="B61" s="288" t="s">
        <v>45</v>
      </c>
      <c r="C61" s="288"/>
      <c r="D61" s="288"/>
      <c r="E61" s="289"/>
      <c r="F61" s="59" t="s">
        <v>15</v>
      </c>
      <c r="G61" s="60">
        <v>617.5</v>
      </c>
      <c r="H61" s="68">
        <v>114.96</v>
      </c>
      <c r="I61" s="62">
        <f t="shared" si="16"/>
        <v>70987.8</v>
      </c>
      <c r="J61" s="60">
        <v>0</v>
      </c>
      <c r="K61" s="63">
        <f t="shared" si="0"/>
        <v>114.96</v>
      </c>
      <c r="L61" s="62">
        <f t="shared" si="1"/>
        <v>0</v>
      </c>
      <c r="M61" s="60">
        <v>617.5</v>
      </c>
      <c r="N61" s="64">
        <f t="shared" si="9"/>
        <v>114.96</v>
      </c>
      <c r="O61" s="62">
        <f t="shared" si="2"/>
        <v>70987.8</v>
      </c>
      <c r="P61" s="65">
        <v>0</v>
      </c>
      <c r="Q61" s="64">
        <f t="shared" si="10"/>
        <v>114.96</v>
      </c>
      <c r="R61" s="62">
        <f t="shared" si="3"/>
        <v>0</v>
      </c>
      <c r="S61" s="65">
        <v>0</v>
      </c>
      <c r="T61" s="63">
        <f t="shared" si="11"/>
        <v>114.96</v>
      </c>
      <c r="U61" s="62">
        <f t="shared" si="4"/>
        <v>0</v>
      </c>
      <c r="V61" s="65">
        <v>0</v>
      </c>
      <c r="W61" s="63">
        <f t="shared" si="12"/>
        <v>114.96</v>
      </c>
      <c r="X61" s="62">
        <f t="shared" si="5"/>
        <v>0</v>
      </c>
      <c r="Y61" s="65">
        <v>0</v>
      </c>
      <c r="Z61" s="63">
        <f t="shared" si="13"/>
        <v>114.96</v>
      </c>
      <c r="AA61" s="62">
        <f t="shared" si="6"/>
        <v>0</v>
      </c>
      <c r="AB61" s="65">
        <v>0</v>
      </c>
      <c r="AC61" s="66">
        <f t="shared" si="14"/>
        <v>114.96</v>
      </c>
      <c r="AD61" s="62">
        <f t="shared" si="7"/>
        <v>0</v>
      </c>
      <c r="AE61" s="67">
        <f t="shared" si="18"/>
        <v>617.5</v>
      </c>
      <c r="AF61" s="63">
        <f t="shared" si="15"/>
        <v>70987.8</v>
      </c>
    </row>
    <row r="62" spans="1:32" s="82" customFormat="1" ht="15" hidden="1" x14ac:dyDescent="0.25">
      <c r="A62" s="71"/>
      <c r="B62" s="286"/>
      <c r="C62" s="286"/>
      <c r="D62" s="286"/>
      <c r="E62" s="287"/>
      <c r="F62" s="72"/>
      <c r="G62" s="73"/>
      <c r="H62" s="74"/>
      <c r="I62" s="75">
        <f>SUM(I61)</f>
        <v>70987.8</v>
      </c>
      <c r="J62" s="73"/>
      <c r="K62" s="77"/>
      <c r="L62" s="75">
        <f>SUM(L61)</f>
        <v>0</v>
      </c>
      <c r="M62" s="73"/>
      <c r="N62" s="78"/>
      <c r="O62" s="75">
        <f>SUM(O61)</f>
        <v>70987.8</v>
      </c>
      <c r="P62" s="79"/>
      <c r="Q62" s="78"/>
      <c r="R62" s="75">
        <f>SUM(R61)</f>
        <v>0</v>
      </c>
      <c r="S62" s="79"/>
      <c r="T62" s="77"/>
      <c r="U62" s="75">
        <f>SUM(U61)</f>
        <v>0</v>
      </c>
      <c r="V62" s="79"/>
      <c r="W62" s="77"/>
      <c r="X62" s="75">
        <f>SUM(X61)</f>
        <v>0</v>
      </c>
      <c r="Y62" s="79"/>
      <c r="Z62" s="77"/>
      <c r="AA62" s="75">
        <f>SUM(AA61)</f>
        <v>0</v>
      </c>
      <c r="AB62" s="79"/>
      <c r="AC62" s="80"/>
      <c r="AD62" s="75">
        <f>SUM(AD61)</f>
        <v>0</v>
      </c>
      <c r="AE62" s="81"/>
      <c r="AF62" s="77">
        <f>SUM(AF61)</f>
        <v>70987.8</v>
      </c>
    </row>
    <row r="63" spans="1:32" s="45" customFormat="1" ht="15" x14ac:dyDescent="0.25">
      <c r="A63" s="83" t="s">
        <v>85</v>
      </c>
      <c r="B63" s="229" t="s">
        <v>46</v>
      </c>
      <c r="C63" s="230"/>
      <c r="D63" s="230"/>
      <c r="E63" s="231"/>
      <c r="F63" s="84"/>
      <c r="G63" s="100"/>
      <c r="H63" s="86"/>
      <c r="I63" s="87"/>
      <c r="J63" s="88"/>
      <c r="K63" s="89"/>
      <c r="L63" s="90"/>
      <c r="M63" s="88"/>
      <c r="N63" s="91"/>
      <c r="O63" s="91"/>
      <c r="P63" s="88"/>
      <c r="Q63" s="91"/>
      <c r="R63" s="91"/>
      <c r="S63" s="88"/>
      <c r="T63" s="89"/>
      <c r="U63" s="92"/>
      <c r="V63" s="88"/>
      <c r="W63" s="89"/>
      <c r="X63" s="92"/>
      <c r="Y63" s="88"/>
      <c r="Z63" s="89"/>
      <c r="AA63" s="92"/>
      <c r="AB63" s="88"/>
      <c r="AC63" s="92"/>
      <c r="AD63" s="92"/>
      <c r="AE63" s="93"/>
      <c r="AF63" s="89"/>
    </row>
    <row r="64" spans="1:32" s="45" customFormat="1" ht="38.25" customHeight="1" x14ac:dyDescent="0.25">
      <c r="A64" s="58" t="s">
        <v>87</v>
      </c>
      <c r="B64" s="225" t="s">
        <v>47</v>
      </c>
      <c r="C64" s="226"/>
      <c r="D64" s="226"/>
      <c r="E64" s="227"/>
      <c r="F64" s="59" t="s">
        <v>18</v>
      </c>
      <c r="G64" s="60">
        <v>150</v>
      </c>
      <c r="H64" s="68">
        <v>147.91</v>
      </c>
      <c r="I64" s="62">
        <f t="shared" si="16"/>
        <v>22186.5</v>
      </c>
      <c r="J64" s="60">
        <v>0</v>
      </c>
      <c r="K64" s="63">
        <f t="shared" si="0"/>
        <v>147.91</v>
      </c>
      <c r="L64" s="62">
        <f t="shared" si="1"/>
        <v>0</v>
      </c>
      <c r="M64" s="60">
        <v>150</v>
      </c>
      <c r="N64" s="64">
        <f t="shared" si="9"/>
        <v>147.91</v>
      </c>
      <c r="O64" s="62">
        <f t="shared" si="2"/>
        <v>22186.5</v>
      </c>
      <c r="P64" s="65">
        <v>0</v>
      </c>
      <c r="Q64" s="64">
        <f t="shared" si="10"/>
        <v>147.91</v>
      </c>
      <c r="R64" s="62">
        <f t="shared" si="3"/>
        <v>0</v>
      </c>
      <c r="S64" s="65">
        <v>0</v>
      </c>
      <c r="T64" s="63">
        <f t="shared" si="11"/>
        <v>147.91</v>
      </c>
      <c r="U64" s="62">
        <f t="shared" si="4"/>
        <v>0</v>
      </c>
      <c r="V64" s="65">
        <v>0</v>
      </c>
      <c r="W64" s="63">
        <f t="shared" si="12"/>
        <v>147.91</v>
      </c>
      <c r="X64" s="62">
        <f t="shared" si="5"/>
        <v>0</v>
      </c>
      <c r="Y64" s="65">
        <v>0</v>
      </c>
      <c r="Z64" s="63">
        <f t="shared" si="13"/>
        <v>147.91</v>
      </c>
      <c r="AA64" s="62">
        <f t="shared" si="6"/>
        <v>0</v>
      </c>
      <c r="AB64" s="65">
        <v>0</v>
      </c>
      <c r="AC64" s="66">
        <f t="shared" si="14"/>
        <v>147.91</v>
      </c>
      <c r="AD64" s="62">
        <f t="shared" si="7"/>
        <v>0</v>
      </c>
      <c r="AE64" s="67">
        <f t="shared" si="18"/>
        <v>150</v>
      </c>
      <c r="AF64" s="63">
        <f t="shared" si="15"/>
        <v>22186.5</v>
      </c>
    </row>
    <row r="65" spans="1:32" s="45" customFormat="1" ht="62.25" customHeight="1" x14ac:dyDescent="0.25">
      <c r="A65" s="58" t="s">
        <v>88</v>
      </c>
      <c r="B65" s="225" t="s">
        <v>48</v>
      </c>
      <c r="C65" s="226"/>
      <c r="D65" s="226"/>
      <c r="E65" s="227"/>
      <c r="F65" s="59" t="s">
        <v>17</v>
      </c>
      <c r="G65" s="60">
        <v>80</v>
      </c>
      <c r="H65" s="68">
        <v>102.24</v>
      </c>
      <c r="I65" s="62">
        <f t="shared" si="16"/>
        <v>8179.2</v>
      </c>
      <c r="J65" s="60">
        <v>0</v>
      </c>
      <c r="K65" s="63">
        <f t="shared" si="0"/>
        <v>102.24</v>
      </c>
      <c r="L65" s="62">
        <f t="shared" si="1"/>
        <v>0</v>
      </c>
      <c r="M65" s="60">
        <v>80</v>
      </c>
      <c r="N65" s="64">
        <f t="shared" si="9"/>
        <v>102.24</v>
      </c>
      <c r="O65" s="62">
        <f t="shared" si="2"/>
        <v>8179.2</v>
      </c>
      <c r="P65" s="65">
        <v>0</v>
      </c>
      <c r="Q65" s="64">
        <f t="shared" si="10"/>
        <v>102.24</v>
      </c>
      <c r="R65" s="62">
        <f t="shared" si="3"/>
        <v>0</v>
      </c>
      <c r="S65" s="65">
        <v>0</v>
      </c>
      <c r="T65" s="63">
        <f t="shared" si="11"/>
        <v>102.24</v>
      </c>
      <c r="U65" s="62">
        <f t="shared" si="4"/>
        <v>0</v>
      </c>
      <c r="V65" s="65">
        <v>10</v>
      </c>
      <c r="W65" s="63">
        <f t="shared" si="12"/>
        <v>102.24</v>
      </c>
      <c r="X65" s="62">
        <f t="shared" si="5"/>
        <v>1022.4</v>
      </c>
      <c r="Y65" s="65">
        <v>0</v>
      </c>
      <c r="Z65" s="63">
        <f t="shared" si="13"/>
        <v>102.24</v>
      </c>
      <c r="AA65" s="62">
        <f t="shared" si="6"/>
        <v>0</v>
      </c>
      <c r="AB65" s="65">
        <v>0</v>
      </c>
      <c r="AC65" s="66">
        <f t="shared" si="14"/>
        <v>102.24</v>
      </c>
      <c r="AD65" s="62">
        <f t="shared" si="7"/>
        <v>0</v>
      </c>
      <c r="AE65" s="67">
        <f t="shared" si="18"/>
        <v>90</v>
      </c>
      <c r="AF65" s="63">
        <f t="shared" si="15"/>
        <v>9201.6</v>
      </c>
    </row>
    <row r="66" spans="1:32" s="45" customFormat="1" ht="197.25" customHeight="1" x14ac:dyDescent="0.25">
      <c r="A66" s="58" t="s">
        <v>89</v>
      </c>
      <c r="B66" s="225" t="s">
        <v>49</v>
      </c>
      <c r="C66" s="226"/>
      <c r="D66" s="226"/>
      <c r="E66" s="227"/>
      <c r="F66" s="59" t="s">
        <v>15</v>
      </c>
      <c r="G66" s="60">
        <v>617.5</v>
      </c>
      <c r="H66" s="68">
        <v>116.96</v>
      </c>
      <c r="I66" s="62">
        <f t="shared" si="16"/>
        <v>72222.8</v>
      </c>
      <c r="J66" s="60">
        <v>0</v>
      </c>
      <c r="K66" s="63">
        <f t="shared" si="0"/>
        <v>116.96</v>
      </c>
      <c r="L66" s="62">
        <f t="shared" si="1"/>
        <v>0</v>
      </c>
      <c r="M66" s="60">
        <v>617.5</v>
      </c>
      <c r="N66" s="64">
        <f t="shared" si="9"/>
        <v>116.96</v>
      </c>
      <c r="O66" s="62">
        <f t="shared" si="2"/>
        <v>72222.8</v>
      </c>
      <c r="P66" s="65">
        <v>0</v>
      </c>
      <c r="Q66" s="64">
        <f t="shared" si="10"/>
        <v>116.96</v>
      </c>
      <c r="R66" s="62">
        <f t="shared" si="3"/>
        <v>0</v>
      </c>
      <c r="S66" s="65">
        <v>0</v>
      </c>
      <c r="T66" s="63">
        <f t="shared" si="11"/>
        <v>116.96</v>
      </c>
      <c r="U66" s="62">
        <f t="shared" si="4"/>
        <v>0</v>
      </c>
      <c r="V66" s="65">
        <v>0</v>
      </c>
      <c r="W66" s="63">
        <f t="shared" si="12"/>
        <v>116.96</v>
      </c>
      <c r="X66" s="62">
        <f t="shared" si="5"/>
        <v>0</v>
      </c>
      <c r="Y66" s="65">
        <v>0</v>
      </c>
      <c r="Z66" s="63">
        <f t="shared" si="13"/>
        <v>116.96</v>
      </c>
      <c r="AA66" s="62">
        <f t="shared" si="6"/>
        <v>0</v>
      </c>
      <c r="AB66" s="65">
        <v>0</v>
      </c>
      <c r="AC66" s="66">
        <f t="shared" si="14"/>
        <v>116.96</v>
      </c>
      <c r="AD66" s="62">
        <f t="shared" si="7"/>
        <v>0</v>
      </c>
      <c r="AE66" s="67">
        <f t="shared" si="18"/>
        <v>617.5</v>
      </c>
      <c r="AF66" s="63">
        <f t="shared" si="15"/>
        <v>72222.8</v>
      </c>
    </row>
    <row r="67" spans="1:32" s="45" customFormat="1" ht="141.75" customHeight="1" x14ac:dyDescent="0.25">
      <c r="A67" s="58" t="s">
        <v>90</v>
      </c>
      <c r="B67" s="225" t="s">
        <v>50</v>
      </c>
      <c r="C67" s="226"/>
      <c r="D67" s="226"/>
      <c r="E67" s="227"/>
      <c r="F67" s="59" t="s">
        <v>15</v>
      </c>
      <c r="G67" s="60">
        <v>2981.4</v>
      </c>
      <c r="H67" s="68">
        <v>40.36</v>
      </c>
      <c r="I67" s="62">
        <f t="shared" si="16"/>
        <v>120329.3</v>
      </c>
      <c r="J67" s="60">
        <v>0</v>
      </c>
      <c r="K67" s="63">
        <f t="shared" si="0"/>
        <v>40.36</v>
      </c>
      <c r="L67" s="62">
        <f t="shared" si="1"/>
        <v>0</v>
      </c>
      <c r="M67" s="60">
        <v>2981.4</v>
      </c>
      <c r="N67" s="64">
        <f t="shared" si="9"/>
        <v>40.36</v>
      </c>
      <c r="O67" s="62">
        <f t="shared" si="2"/>
        <v>120329.3</v>
      </c>
      <c r="P67" s="65">
        <v>0</v>
      </c>
      <c r="Q67" s="64">
        <f t="shared" si="10"/>
        <v>40.36</v>
      </c>
      <c r="R67" s="62">
        <f t="shared" si="3"/>
        <v>0</v>
      </c>
      <c r="S67" s="65">
        <v>0</v>
      </c>
      <c r="T67" s="63">
        <f t="shared" si="11"/>
        <v>40.36</v>
      </c>
      <c r="U67" s="62">
        <f t="shared" si="4"/>
        <v>0</v>
      </c>
      <c r="V67" s="101">
        <v>634.21169999999995</v>
      </c>
      <c r="W67" s="63">
        <f t="shared" si="12"/>
        <v>40.36</v>
      </c>
      <c r="X67" s="62">
        <f>ROUND(V67*W67,2)+0.01</f>
        <v>25596.789999999997</v>
      </c>
      <c r="Y67" s="65">
        <v>0</v>
      </c>
      <c r="Z67" s="63">
        <f t="shared" si="13"/>
        <v>40.36</v>
      </c>
      <c r="AA67" s="62">
        <f t="shared" si="6"/>
        <v>0</v>
      </c>
      <c r="AB67" s="65">
        <v>0</v>
      </c>
      <c r="AC67" s="66">
        <f t="shared" si="14"/>
        <v>40.36</v>
      </c>
      <c r="AD67" s="62">
        <f t="shared" si="7"/>
        <v>0</v>
      </c>
      <c r="AE67" s="67">
        <f t="shared" si="18"/>
        <v>3615.6116999999999</v>
      </c>
      <c r="AF67" s="63">
        <f t="shared" si="15"/>
        <v>145926.09</v>
      </c>
    </row>
    <row r="68" spans="1:32" s="82" customFormat="1" ht="15" hidden="1" x14ac:dyDescent="0.25">
      <c r="A68" s="94"/>
      <c r="B68" s="290"/>
      <c r="C68" s="291"/>
      <c r="D68" s="291"/>
      <c r="E68" s="292"/>
      <c r="F68" s="72"/>
      <c r="G68" s="73"/>
      <c r="H68" s="74"/>
      <c r="I68" s="75">
        <f>SUM(I64:I67)</f>
        <v>222917.8</v>
      </c>
      <c r="J68" s="73"/>
      <c r="K68" s="77"/>
      <c r="L68" s="75">
        <f>SUM(L64:L67)</f>
        <v>0</v>
      </c>
      <c r="M68" s="73"/>
      <c r="N68" s="78"/>
      <c r="O68" s="75">
        <f>SUM(O64:O67)</f>
        <v>222917.8</v>
      </c>
      <c r="P68" s="79"/>
      <c r="Q68" s="78"/>
      <c r="R68" s="75">
        <f>SUM(R64:R67)</f>
        <v>0</v>
      </c>
      <c r="S68" s="79"/>
      <c r="T68" s="77"/>
      <c r="U68" s="75">
        <f>SUM(U64:U67)</f>
        <v>0</v>
      </c>
      <c r="V68" s="102"/>
      <c r="W68" s="77"/>
      <c r="X68" s="75">
        <f>SUM(X64:X67)</f>
        <v>26619.19</v>
      </c>
      <c r="Y68" s="79"/>
      <c r="Z68" s="77"/>
      <c r="AA68" s="75">
        <f>SUM(AA64:AA67)</f>
        <v>0</v>
      </c>
      <c r="AB68" s="79"/>
      <c r="AC68" s="80"/>
      <c r="AD68" s="75">
        <f>SUM(AD64:AD67)</f>
        <v>0</v>
      </c>
      <c r="AE68" s="81"/>
      <c r="AF68" s="77">
        <f t="shared" si="15"/>
        <v>249536.99</v>
      </c>
    </row>
    <row r="69" spans="1:32" s="45" customFormat="1" ht="15" x14ac:dyDescent="0.25">
      <c r="A69" s="83" t="s">
        <v>91</v>
      </c>
      <c r="B69" s="229" t="s">
        <v>51</v>
      </c>
      <c r="C69" s="230"/>
      <c r="D69" s="230"/>
      <c r="E69" s="231"/>
      <c r="F69" s="84"/>
      <c r="G69" s="100"/>
      <c r="H69" s="86"/>
      <c r="I69" s="87"/>
      <c r="J69" s="88"/>
      <c r="K69" s="89"/>
      <c r="L69" s="90"/>
      <c r="M69" s="88"/>
      <c r="N69" s="91"/>
      <c r="O69" s="91"/>
      <c r="P69" s="88"/>
      <c r="Q69" s="91"/>
      <c r="R69" s="91"/>
      <c r="S69" s="88"/>
      <c r="T69" s="89"/>
      <c r="U69" s="92"/>
      <c r="V69" s="88"/>
      <c r="W69" s="89"/>
      <c r="X69" s="92"/>
      <c r="Y69" s="88"/>
      <c r="Z69" s="89"/>
      <c r="AA69" s="92"/>
      <c r="AB69" s="88"/>
      <c r="AC69" s="92"/>
      <c r="AD69" s="92"/>
      <c r="AE69" s="93"/>
      <c r="AF69" s="89"/>
    </row>
    <row r="70" spans="1:32" s="45" customFormat="1" ht="56.25" customHeight="1" x14ac:dyDescent="0.25">
      <c r="A70" s="58" t="s">
        <v>92</v>
      </c>
      <c r="B70" s="225" t="s">
        <v>52</v>
      </c>
      <c r="C70" s="226"/>
      <c r="D70" s="226"/>
      <c r="E70" s="227"/>
      <c r="F70" s="59" t="s">
        <v>101</v>
      </c>
      <c r="G70" s="60">
        <v>100</v>
      </c>
      <c r="H70" s="68">
        <v>393.12</v>
      </c>
      <c r="I70" s="62">
        <f t="shared" si="16"/>
        <v>39312</v>
      </c>
      <c r="J70" s="60">
        <v>0</v>
      </c>
      <c r="K70" s="63">
        <f t="shared" si="0"/>
        <v>393.12</v>
      </c>
      <c r="L70" s="62">
        <f t="shared" si="1"/>
        <v>0</v>
      </c>
      <c r="M70" s="60">
        <v>100</v>
      </c>
      <c r="N70" s="64">
        <f t="shared" si="9"/>
        <v>393.12</v>
      </c>
      <c r="O70" s="62">
        <f t="shared" si="2"/>
        <v>39312</v>
      </c>
      <c r="P70" s="65">
        <v>0</v>
      </c>
      <c r="Q70" s="64">
        <f t="shared" si="10"/>
        <v>393.12</v>
      </c>
      <c r="R70" s="62">
        <f t="shared" si="3"/>
        <v>0</v>
      </c>
      <c r="S70" s="65">
        <v>0</v>
      </c>
      <c r="T70" s="63">
        <f t="shared" si="11"/>
        <v>393.12</v>
      </c>
      <c r="U70" s="62">
        <f t="shared" si="4"/>
        <v>0</v>
      </c>
      <c r="V70" s="65">
        <v>0</v>
      </c>
      <c r="W70" s="63">
        <f t="shared" si="12"/>
        <v>393.12</v>
      </c>
      <c r="X70" s="62">
        <f>ROUND(V70*W70,2)</f>
        <v>0</v>
      </c>
      <c r="Y70" s="65">
        <v>0</v>
      </c>
      <c r="Z70" s="63">
        <f t="shared" si="13"/>
        <v>393.12</v>
      </c>
      <c r="AA70" s="62">
        <f t="shared" si="6"/>
        <v>0</v>
      </c>
      <c r="AB70" s="65">
        <v>0</v>
      </c>
      <c r="AC70" s="66">
        <f t="shared" si="14"/>
        <v>393.12</v>
      </c>
      <c r="AD70" s="62">
        <f t="shared" si="7"/>
        <v>0</v>
      </c>
      <c r="AE70" s="67">
        <f t="shared" si="18"/>
        <v>100</v>
      </c>
      <c r="AF70" s="63">
        <f t="shared" si="15"/>
        <v>39312</v>
      </c>
    </row>
    <row r="71" spans="1:32" s="45" customFormat="1" ht="46.5" customHeight="1" x14ac:dyDescent="0.25">
      <c r="A71" s="58" t="s">
        <v>93</v>
      </c>
      <c r="B71" s="225" t="s">
        <v>53</v>
      </c>
      <c r="C71" s="226"/>
      <c r="D71" s="226"/>
      <c r="E71" s="227"/>
      <c r="F71" s="59" t="s">
        <v>18</v>
      </c>
      <c r="G71" s="60">
        <v>50</v>
      </c>
      <c r="H71" s="68">
        <v>206.3</v>
      </c>
      <c r="I71" s="62">
        <f t="shared" si="16"/>
        <v>10315</v>
      </c>
      <c r="J71" s="60">
        <v>0</v>
      </c>
      <c r="K71" s="63">
        <f t="shared" si="0"/>
        <v>206.3</v>
      </c>
      <c r="L71" s="62">
        <f t="shared" si="1"/>
        <v>0</v>
      </c>
      <c r="M71" s="60">
        <v>50</v>
      </c>
      <c r="N71" s="64">
        <f t="shared" si="9"/>
        <v>206.3</v>
      </c>
      <c r="O71" s="62">
        <f t="shared" si="2"/>
        <v>10315</v>
      </c>
      <c r="P71" s="65">
        <v>0</v>
      </c>
      <c r="Q71" s="64">
        <f t="shared" si="10"/>
        <v>206.3</v>
      </c>
      <c r="R71" s="62">
        <f t="shared" si="3"/>
        <v>0</v>
      </c>
      <c r="S71" s="65">
        <v>0</v>
      </c>
      <c r="T71" s="63">
        <f t="shared" si="11"/>
        <v>206.3</v>
      </c>
      <c r="U71" s="62">
        <f t="shared" si="4"/>
        <v>0</v>
      </c>
      <c r="V71" s="65">
        <v>0</v>
      </c>
      <c r="W71" s="63">
        <f t="shared" si="12"/>
        <v>206.3</v>
      </c>
      <c r="X71" s="62">
        <f>ROUND(V71*W71,2)</f>
        <v>0</v>
      </c>
      <c r="Y71" s="65">
        <v>0</v>
      </c>
      <c r="Z71" s="63">
        <f t="shared" si="13"/>
        <v>206.3</v>
      </c>
      <c r="AA71" s="62">
        <f t="shared" si="6"/>
        <v>0</v>
      </c>
      <c r="AB71" s="65">
        <v>0</v>
      </c>
      <c r="AC71" s="66">
        <f t="shared" si="14"/>
        <v>206.3</v>
      </c>
      <c r="AD71" s="62">
        <f t="shared" si="7"/>
        <v>0</v>
      </c>
      <c r="AE71" s="67">
        <f t="shared" si="18"/>
        <v>50</v>
      </c>
      <c r="AF71" s="63">
        <f t="shared" si="15"/>
        <v>10315</v>
      </c>
    </row>
    <row r="72" spans="1:32" s="82" customFormat="1" ht="15" hidden="1" x14ac:dyDescent="0.25">
      <c r="A72" s="94"/>
      <c r="B72" s="290"/>
      <c r="C72" s="291"/>
      <c r="D72" s="291"/>
      <c r="E72" s="292"/>
      <c r="F72" s="72"/>
      <c r="G72" s="73"/>
      <c r="H72" s="74"/>
      <c r="I72" s="75">
        <f>SUM(I70:I71)</f>
        <v>49627</v>
      </c>
      <c r="J72" s="73"/>
      <c r="K72" s="77"/>
      <c r="L72" s="75">
        <f>SUM(L70:L71)</f>
        <v>0</v>
      </c>
      <c r="M72" s="73"/>
      <c r="N72" s="78"/>
      <c r="O72" s="75">
        <f>SUM(O70:O71)</f>
        <v>49627</v>
      </c>
      <c r="P72" s="79"/>
      <c r="Q72" s="78"/>
      <c r="R72" s="75">
        <f>SUM(R70:R71)</f>
        <v>0</v>
      </c>
      <c r="S72" s="79"/>
      <c r="T72" s="77"/>
      <c r="U72" s="75">
        <f>SUM(U70:U71)</f>
        <v>0</v>
      </c>
      <c r="V72" s="79"/>
      <c r="W72" s="77"/>
      <c r="X72" s="75">
        <f>SUM(X70:X71)</f>
        <v>0</v>
      </c>
      <c r="Y72" s="79"/>
      <c r="Z72" s="77"/>
      <c r="AA72" s="75">
        <f>SUM(AA70:AA71)</f>
        <v>0</v>
      </c>
      <c r="AB72" s="79"/>
      <c r="AC72" s="80"/>
      <c r="AD72" s="75">
        <f>SUM(AD70:AD71)</f>
        <v>0</v>
      </c>
      <c r="AE72" s="81"/>
      <c r="AF72" s="77">
        <f>SUM(AF70:AF71)</f>
        <v>49627</v>
      </c>
    </row>
    <row r="73" spans="1:32" s="45" customFormat="1" ht="15" x14ac:dyDescent="0.25">
      <c r="A73" s="83" t="s">
        <v>94</v>
      </c>
      <c r="B73" s="229" t="s">
        <v>54</v>
      </c>
      <c r="C73" s="230"/>
      <c r="D73" s="230"/>
      <c r="E73" s="231"/>
      <c r="F73" s="84"/>
      <c r="G73" s="100"/>
      <c r="H73" s="86"/>
      <c r="I73" s="87"/>
      <c r="J73" s="88"/>
      <c r="K73" s="89"/>
      <c r="L73" s="90"/>
      <c r="M73" s="88"/>
      <c r="N73" s="91"/>
      <c r="O73" s="91"/>
      <c r="P73" s="88"/>
      <c r="Q73" s="91"/>
      <c r="R73" s="91"/>
      <c r="S73" s="88"/>
      <c r="T73" s="89"/>
      <c r="U73" s="92"/>
      <c r="V73" s="88"/>
      <c r="W73" s="89"/>
      <c r="X73" s="92"/>
      <c r="Y73" s="88"/>
      <c r="Z73" s="89"/>
      <c r="AA73" s="92"/>
      <c r="AB73" s="88"/>
      <c r="AC73" s="92"/>
      <c r="AD73" s="92"/>
      <c r="AE73" s="93"/>
      <c r="AF73" s="89"/>
    </row>
    <row r="74" spans="1:32" s="45" customFormat="1" ht="49.5" customHeight="1" x14ac:dyDescent="0.25">
      <c r="A74" s="58" t="s">
        <v>96</v>
      </c>
      <c r="B74" s="225" t="s">
        <v>55</v>
      </c>
      <c r="C74" s="297"/>
      <c r="D74" s="297"/>
      <c r="E74" s="298"/>
      <c r="F74" s="59" t="s">
        <v>18</v>
      </c>
      <c r="G74" s="60">
        <v>50</v>
      </c>
      <c r="H74" s="68">
        <v>1753.88</v>
      </c>
      <c r="I74" s="62">
        <f t="shared" si="16"/>
        <v>87694</v>
      </c>
      <c r="J74" s="60">
        <v>0</v>
      </c>
      <c r="K74" s="63">
        <f t="shared" si="0"/>
        <v>1753.88</v>
      </c>
      <c r="L74" s="62">
        <f t="shared" si="1"/>
        <v>0</v>
      </c>
      <c r="M74" s="65">
        <v>0</v>
      </c>
      <c r="N74" s="64">
        <f t="shared" si="9"/>
        <v>1753.88</v>
      </c>
      <c r="O74" s="62">
        <f t="shared" si="2"/>
        <v>0</v>
      </c>
      <c r="P74" s="60">
        <v>50</v>
      </c>
      <c r="Q74" s="64">
        <f t="shared" si="10"/>
        <v>1753.88</v>
      </c>
      <c r="R74" s="62">
        <f t="shared" si="3"/>
        <v>87694</v>
      </c>
      <c r="S74" s="65">
        <v>0</v>
      </c>
      <c r="T74" s="63">
        <f t="shared" si="11"/>
        <v>1753.88</v>
      </c>
      <c r="U74" s="62">
        <f t="shared" si="4"/>
        <v>0</v>
      </c>
      <c r="V74" s="65">
        <v>0</v>
      </c>
      <c r="W74" s="63">
        <f t="shared" si="12"/>
        <v>1753.88</v>
      </c>
      <c r="X74" s="62">
        <f t="shared" ref="X74:X81" si="19">ROUND(V74*W74,2)</f>
        <v>0</v>
      </c>
      <c r="Y74" s="65">
        <v>0</v>
      </c>
      <c r="Z74" s="63">
        <f t="shared" si="13"/>
        <v>1753.88</v>
      </c>
      <c r="AA74" s="62">
        <f t="shared" si="6"/>
        <v>0</v>
      </c>
      <c r="AB74" s="65">
        <v>0</v>
      </c>
      <c r="AC74" s="66">
        <f t="shared" si="14"/>
        <v>1753.88</v>
      </c>
      <c r="AD74" s="62">
        <f t="shared" si="7"/>
        <v>0</v>
      </c>
      <c r="AE74" s="67">
        <f t="shared" si="18"/>
        <v>50</v>
      </c>
      <c r="AF74" s="63">
        <f t="shared" si="15"/>
        <v>87694</v>
      </c>
    </row>
    <row r="75" spans="1:32" s="45" customFormat="1" ht="57" customHeight="1" x14ac:dyDescent="0.25">
      <c r="A75" s="58" t="s">
        <v>97</v>
      </c>
      <c r="B75" s="225" t="s">
        <v>56</v>
      </c>
      <c r="C75" s="226"/>
      <c r="D75" s="226"/>
      <c r="E75" s="227"/>
      <c r="F75" s="59" t="s">
        <v>18</v>
      </c>
      <c r="G75" s="60">
        <v>100</v>
      </c>
      <c r="H75" s="68">
        <v>1003.27</v>
      </c>
      <c r="I75" s="62">
        <f t="shared" si="16"/>
        <v>100327</v>
      </c>
      <c r="J75" s="60">
        <v>0</v>
      </c>
      <c r="K75" s="63">
        <f t="shared" ref="K75" si="20">H75</f>
        <v>1003.27</v>
      </c>
      <c r="L75" s="62">
        <f t="shared" si="1"/>
        <v>0</v>
      </c>
      <c r="M75" s="65">
        <v>0</v>
      </c>
      <c r="N75" s="64">
        <f t="shared" ref="N75" si="21">H75</f>
        <v>1003.27</v>
      </c>
      <c r="O75" s="62">
        <f t="shared" si="2"/>
        <v>0</v>
      </c>
      <c r="P75" s="60">
        <v>100</v>
      </c>
      <c r="Q75" s="64">
        <f t="shared" ref="Q75" si="22">H75</f>
        <v>1003.27</v>
      </c>
      <c r="R75" s="62">
        <f t="shared" si="3"/>
        <v>100327</v>
      </c>
      <c r="S75" s="65">
        <v>0</v>
      </c>
      <c r="T75" s="63">
        <f t="shared" ref="T75" si="23">K75</f>
        <v>1003.27</v>
      </c>
      <c r="U75" s="62">
        <f t="shared" si="4"/>
        <v>0</v>
      </c>
      <c r="V75" s="65">
        <v>0</v>
      </c>
      <c r="W75" s="63">
        <f t="shared" ref="W75" si="24">H75</f>
        <v>1003.27</v>
      </c>
      <c r="X75" s="62">
        <f t="shared" si="19"/>
        <v>0</v>
      </c>
      <c r="Y75" s="65">
        <v>0</v>
      </c>
      <c r="Z75" s="63">
        <f t="shared" ref="Z75" si="25">K75</f>
        <v>1003.27</v>
      </c>
      <c r="AA75" s="62">
        <f t="shared" si="6"/>
        <v>0</v>
      </c>
      <c r="AB75" s="65">
        <v>0</v>
      </c>
      <c r="AC75" s="66">
        <f t="shared" ref="AC75" si="26">H75</f>
        <v>1003.27</v>
      </c>
      <c r="AD75" s="62">
        <f t="shared" si="7"/>
        <v>0</v>
      </c>
      <c r="AE75" s="67">
        <f t="shared" ref="AE75" si="27">J75+M75+P75+S75+V75+Y75</f>
        <v>100</v>
      </c>
      <c r="AF75" s="63">
        <f t="shared" ref="AF75" si="28">L75+O75+R75+U75+X75+AA75+AD75</f>
        <v>100327</v>
      </c>
    </row>
    <row r="76" spans="1:32" s="82" customFormat="1" ht="15" hidden="1" x14ac:dyDescent="0.25">
      <c r="A76" s="94"/>
      <c r="B76" s="95"/>
      <c r="C76" s="95"/>
      <c r="D76" s="95"/>
      <c r="E76" s="96"/>
      <c r="F76" s="72"/>
      <c r="G76" s="73"/>
      <c r="H76" s="74"/>
      <c r="I76" s="75">
        <f>SUM(I74:I75)</f>
        <v>188021</v>
      </c>
      <c r="J76" s="73"/>
      <c r="K76" s="77"/>
      <c r="L76" s="75">
        <f>SUM(L74:L75)</f>
        <v>0</v>
      </c>
      <c r="M76" s="79"/>
      <c r="N76" s="78"/>
      <c r="O76" s="75">
        <f>SUM(O74:O75)</f>
        <v>0</v>
      </c>
      <c r="P76" s="73"/>
      <c r="Q76" s="78"/>
      <c r="R76" s="75">
        <f>SUM(R74:R75)</f>
        <v>188021</v>
      </c>
      <c r="S76" s="79"/>
      <c r="T76" s="77"/>
      <c r="U76" s="75">
        <f>SUM(U74:U75)</f>
        <v>0</v>
      </c>
      <c r="V76" s="79"/>
      <c r="W76" s="77"/>
      <c r="X76" s="75">
        <f>SUM(X74:X75)</f>
        <v>0</v>
      </c>
      <c r="Y76" s="79"/>
      <c r="Z76" s="77"/>
      <c r="AA76" s="75">
        <f>SUM(AA74:AA75)</f>
        <v>0</v>
      </c>
      <c r="AB76" s="79"/>
      <c r="AC76" s="80"/>
      <c r="AD76" s="75">
        <f>SUM(AD74:AD75)</f>
        <v>0</v>
      </c>
      <c r="AE76" s="81"/>
      <c r="AF76" s="77">
        <f>SUM(AF74:AF75)</f>
        <v>188021</v>
      </c>
    </row>
    <row r="77" spans="1:32" s="45" customFormat="1" ht="15" x14ac:dyDescent="0.25">
      <c r="A77" s="83" t="s">
        <v>95</v>
      </c>
      <c r="B77" s="229" t="s">
        <v>57</v>
      </c>
      <c r="C77" s="230"/>
      <c r="D77" s="230"/>
      <c r="E77" s="231"/>
      <c r="F77" s="103"/>
      <c r="G77" s="104"/>
      <c r="H77" s="105"/>
      <c r="I77" s="106"/>
      <c r="J77" s="107"/>
      <c r="K77" s="107"/>
      <c r="L77" s="108"/>
      <c r="M77" s="109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1"/>
      <c r="AF77" s="108"/>
    </row>
    <row r="78" spans="1:32" s="45" customFormat="1" ht="60.75" customHeight="1" x14ac:dyDescent="0.25">
      <c r="A78" s="112" t="s">
        <v>98</v>
      </c>
      <c r="B78" s="288" t="s">
        <v>58</v>
      </c>
      <c r="C78" s="288"/>
      <c r="D78" s="288"/>
      <c r="E78" s="289"/>
      <c r="F78" s="59" t="s">
        <v>15</v>
      </c>
      <c r="G78" s="60">
        <v>2981.4</v>
      </c>
      <c r="H78" s="68">
        <v>30.25</v>
      </c>
      <c r="I78" s="62">
        <f t="shared" si="16"/>
        <v>90187.35</v>
      </c>
      <c r="J78" s="60">
        <v>0</v>
      </c>
      <c r="K78" s="63">
        <f t="shared" ref="K78" si="29">H78</f>
        <v>30.25</v>
      </c>
      <c r="L78" s="62">
        <f t="shared" si="1"/>
        <v>0</v>
      </c>
      <c r="M78" s="65">
        <v>0</v>
      </c>
      <c r="N78" s="64">
        <f t="shared" ref="N78" si="30">H78</f>
        <v>30.25</v>
      </c>
      <c r="O78" s="62">
        <f t="shared" si="2"/>
        <v>0</v>
      </c>
      <c r="P78" s="65">
        <v>2981.4</v>
      </c>
      <c r="Q78" s="64">
        <f t="shared" ref="Q78" si="31">H78</f>
        <v>30.25</v>
      </c>
      <c r="R78" s="62">
        <f t="shared" si="3"/>
        <v>90187.35</v>
      </c>
      <c r="S78" s="65">
        <v>0</v>
      </c>
      <c r="T78" s="63">
        <f t="shared" ref="T78" si="32">K78</f>
        <v>30.25</v>
      </c>
      <c r="U78" s="62">
        <f t="shared" si="4"/>
        <v>0</v>
      </c>
      <c r="V78" s="65">
        <v>0</v>
      </c>
      <c r="W78" s="63">
        <f t="shared" ref="W78" si="33">H78</f>
        <v>30.25</v>
      </c>
      <c r="X78" s="62">
        <f t="shared" si="19"/>
        <v>0</v>
      </c>
      <c r="Y78" s="101">
        <v>1E-4</v>
      </c>
      <c r="Z78" s="63">
        <f t="shared" ref="Z78" si="34">K78</f>
        <v>30.25</v>
      </c>
      <c r="AA78" s="62">
        <f t="shared" si="6"/>
        <v>0</v>
      </c>
      <c r="AB78" s="65">
        <v>0</v>
      </c>
      <c r="AC78" s="66">
        <f t="shared" ref="AC78" si="35">H78</f>
        <v>30.25</v>
      </c>
      <c r="AD78" s="62">
        <f t="shared" si="7"/>
        <v>0</v>
      </c>
      <c r="AE78" s="67">
        <f t="shared" ref="AE78" si="36">J78+M78+P78+S78+V78+Y78</f>
        <v>2981.4001000000003</v>
      </c>
      <c r="AF78" s="63">
        <f t="shared" ref="AF78" si="37">L78+O78+R78+U78+X78+AA78+AD78</f>
        <v>90187.35</v>
      </c>
    </row>
    <row r="79" spans="1:32" s="82" customFormat="1" ht="15" hidden="1" x14ac:dyDescent="0.25">
      <c r="A79" s="71"/>
      <c r="B79" s="286"/>
      <c r="C79" s="286"/>
      <c r="D79" s="286"/>
      <c r="E79" s="287"/>
      <c r="F79" s="72"/>
      <c r="G79" s="73"/>
      <c r="H79" s="74"/>
      <c r="I79" s="75">
        <f>SUM(I78)</f>
        <v>90187.35</v>
      </c>
      <c r="J79" s="73"/>
      <c r="K79" s="77"/>
      <c r="L79" s="75">
        <f>SUM(L78)</f>
        <v>0</v>
      </c>
      <c r="M79" s="79"/>
      <c r="N79" s="78"/>
      <c r="O79" s="75">
        <f>SUM(O78)</f>
        <v>0</v>
      </c>
      <c r="P79" s="79"/>
      <c r="Q79" s="78"/>
      <c r="R79" s="75">
        <f>SUM(R78)</f>
        <v>90187.35</v>
      </c>
      <c r="S79" s="79"/>
      <c r="T79" s="77"/>
      <c r="U79" s="75">
        <f>SUM(U78)</f>
        <v>0</v>
      </c>
      <c r="V79" s="79"/>
      <c r="W79" s="77"/>
      <c r="X79" s="75">
        <f>SUM(X78)</f>
        <v>0</v>
      </c>
      <c r="Y79" s="102"/>
      <c r="Z79" s="77"/>
      <c r="AA79" s="75">
        <f>SUM(AA78)</f>
        <v>0</v>
      </c>
      <c r="AB79" s="79"/>
      <c r="AC79" s="80"/>
      <c r="AD79" s="75">
        <f>SUM(AD78)</f>
        <v>0</v>
      </c>
      <c r="AE79" s="81"/>
      <c r="AF79" s="77">
        <f>SUM(AF78)</f>
        <v>90187.35</v>
      </c>
    </row>
    <row r="80" spans="1:32" s="45" customFormat="1" ht="15" x14ac:dyDescent="0.25">
      <c r="A80" s="83" t="s">
        <v>99</v>
      </c>
      <c r="B80" s="229" t="s">
        <v>59</v>
      </c>
      <c r="C80" s="230"/>
      <c r="D80" s="230"/>
      <c r="E80" s="231"/>
      <c r="F80" s="84"/>
      <c r="G80" s="100"/>
      <c r="H80" s="86"/>
      <c r="I80" s="87"/>
      <c r="J80" s="88"/>
      <c r="K80" s="89"/>
      <c r="L80" s="90"/>
      <c r="M80" s="88"/>
      <c r="N80" s="91"/>
      <c r="O80" s="91"/>
      <c r="P80" s="88"/>
      <c r="Q80" s="91"/>
      <c r="R80" s="91"/>
      <c r="S80" s="88"/>
      <c r="T80" s="89"/>
      <c r="U80" s="92"/>
      <c r="V80" s="88"/>
      <c r="W80" s="89"/>
      <c r="X80" s="92"/>
      <c r="Y80" s="88"/>
      <c r="Z80" s="89"/>
      <c r="AA80" s="92"/>
      <c r="AB80" s="88"/>
      <c r="AC80" s="92"/>
      <c r="AD80" s="92"/>
      <c r="AE80" s="93"/>
      <c r="AF80" s="89"/>
    </row>
    <row r="81" spans="1:32" s="45" customFormat="1" ht="42" customHeight="1" x14ac:dyDescent="0.25">
      <c r="A81" s="58" t="s">
        <v>100</v>
      </c>
      <c r="B81" s="225" t="s">
        <v>60</v>
      </c>
      <c r="C81" s="226"/>
      <c r="D81" s="226"/>
      <c r="E81" s="227"/>
      <c r="F81" s="59" t="s">
        <v>15</v>
      </c>
      <c r="G81" s="60">
        <v>617.5</v>
      </c>
      <c r="H81" s="68">
        <v>7.45</v>
      </c>
      <c r="I81" s="62">
        <f t="shared" si="16"/>
        <v>4600.38</v>
      </c>
      <c r="J81" s="60">
        <v>0</v>
      </c>
      <c r="K81" s="63">
        <f t="shared" ref="K81" si="38">H81</f>
        <v>7.45</v>
      </c>
      <c r="L81" s="62">
        <f t="shared" si="1"/>
        <v>0</v>
      </c>
      <c r="M81" s="65">
        <v>0</v>
      </c>
      <c r="N81" s="64">
        <f t="shared" ref="N81" si="39">H81</f>
        <v>7.45</v>
      </c>
      <c r="O81" s="62">
        <f t="shared" si="2"/>
        <v>0</v>
      </c>
      <c r="P81" s="60">
        <v>617.5</v>
      </c>
      <c r="Q81" s="64">
        <f t="shared" ref="Q81" si="40">H81</f>
        <v>7.45</v>
      </c>
      <c r="R81" s="62">
        <f t="shared" si="3"/>
        <v>4600.38</v>
      </c>
      <c r="S81" s="65">
        <v>0</v>
      </c>
      <c r="T81" s="63">
        <f t="shared" ref="T81" si="41">K81</f>
        <v>7.45</v>
      </c>
      <c r="U81" s="62">
        <f t="shared" si="4"/>
        <v>0</v>
      </c>
      <c r="V81" s="65">
        <v>0</v>
      </c>
      <c r="W81" s="63">
        <f t="shared" ref="W81" si="42">H81</f>
        <v>7.45</v>
      </c>
      <c r="X81" s="62">
        <f t="shared" si="19"/>
        <v>0</v>
      </c>
      <c r="Y81" s="65">
        <v>0</v>
      </c>
      <c r="Z81" s="63">
        <f t="shared" ref="Z81" si="43">K81</f>
        <v>7.45</v>
      </c>
      <c r="AA81" s="62">
        <f t="shared" si="6"/>
        <v>0</v>
      </c>
      <c r="AB81" s="65">
        <v>0</v>
      </c>
      <c r="AC81" s="66">
        <f t="shared" ref="AC81" si="44">H81</f>
        <v>7.45</v>
      </c>
      <c r="AD81" s="62">
        <f t="shared" si="7"/>
        <v>0</v>
      </c>
      <c r="AE81" s="67">
        <f t="shared" ref="AE81" si="45">J81+M81+P81+S81+V81+Y81</f>
        <v>617.5</v>
      </c>
      <c r="AF81" s="63">
        <f t="shared" ref="AF81" si="46">L81+O81+R81+U81+X81+AA81+AD81</f>
        <v>4600.38</v>
      </c>
    </row>
    <row r="82" spans="1:32" s="82" customFormat="1" ht="15" hidden="1" x14ac:dyDescent="0.25">
      <c r="A82" s="113"/>
      <c r="B82" s="113"/>
      <c r="C82" s="113"/>
      <c r="D82" s="113"/>
      <c r="E82" s="114"/>
      <c r="F82" s="115"/>
      <c r="G82" s="116"/>
      <c r="H82" s="117"/>
      <c r="I82" s="118">
        <f>SUM(I81)</f>
        <v>4600.38</v>
      </c>
      <c r="J82" s="116"/>
      <c r="K82" s="119"/>
      <c r="L82" s="118">
        <f>SUM(L81)</f>
        <v>0</v>
      </c>
      <c r="M82" s="120"/>
      <c r="N82" s="121"/>
      <c r="O82" s="118">
        <f>SUM(O81)</f>
        <v>0</v>
      </c>
      <c r="P82" s="116"/>
      <c r="Q82" s="121"/>
      <c r="R82" s="118">
        <f>SUM(R81)</f>
        <v>4600.38</v>
      </c>
      <c r="S82" s="120"/>
      <c r="T82" s="119"/>
      <c r="U82" s="118">
        <f>SUM(U81)</f>
        <v>0</v>
      </c>
      <c r="V82" s="120"/>
      <c r="W82" s="119"/>
      <c r="X82" s="118">
        <f>SUM(X81)</f>
        <v>0</v>
      </c>
      <c r="Y82" s="120"/>
      <c r="Z82" s="119"/>
      <c r="AA82" s="118">
        <f>SUM(AA81)</f>
        <v>0</v>
      </c>
      <c r="AB82" s="120"/>
      <c r="AC82" s="122"/>
      <c r="AD82" s="118">
        <f>SUM(AD81)</f>
        <v>0</v>
      </c>
      <c r="AE82" s="123"/>
      <c r="AF82" s="119">
        <f>SUM(AF81)</f>
        <v>4600.38</v>
      </c>
    </row>
    <row r="83" spans="1:32" s="45" customFormat="1" ht="15.75" x14ac:dyDescent="0.25">
      <c r="A83" s="124"/>
      <c r="B83" s="124"/>
      <c r="C83" s="124"/>
      <c r="D83" s="124"/>
      <c r="E83" s="125"/>
      <c r="F83" s="126"/>
      <c r="G83" s="127"/>
      <c r="H83" s="128"/>
      <c r="I83" s="129"/>
      <c r="J83" s="129"/>
      <c r="K83" s="129"/>
      <c r="L83" s="129"/>
      <c r="M83" s="130"/>
      <c r="N83" s="130"/>
      <c r="O83" s="129"/>
      <c r="P83" s="130"/>
      <c r="Q83" s="130"/>
      <c r="R83" s="129"/>
      <c r="S83" s="130"/>
      <c r="T83" s="130"/>
      <c r="U83" s="129"/>
      <c r="V83" s="130"/>
      <c r="W83" s="130"/>
      <c r="X83" s="129"/>
      <c r="Y83" s="130"/>
      <c r="Z83" s="130"/>
      <c r="AA83" s="129"/>
      <c r="AB83" s="129"/>
      <c r="AC83" s="129"/>
      <c r="AD83" s="129"/>
      <c r="AE83" s="131"/>
      <c r="AF83" s="129"/>
    </row>
    <row r="84" spans="1:32" s="45" customFormat="1" ht="34.5" customHeight="1" x14ac:dyDescent="0.25">
      <c r="A84" s="124"/>
      <c r="B84" s="124"/>
      <c r="C84" s="124"/>
      <c r="D84" s="124"/>
      <c r="E84" s="125"/>
      <c r="F84" s="132"/>
      <c r="G84" s="127" t="s">
        <v>107</v>
      </c>
      <c r="H84" s="128"/>
      <c r="I84" s="133">
        <f>I36+I44+I52+I59+I62+I68+I72+I76+I79+I82</f>
        <v>1840413.3800000001</v>
      </c>
      <c r="J84" s="129"/>
      <c r="K84" s="129"/>
      <c r="L84" s="133">
        <f>L36+L44+L52+L59+L62+L68+L72+L76+L79+L82</f>
        <v>264087.38</v>
      </c>
      <c r="M84" s="130"/>
      <c r="N84" s="130"/>
      <c r="O84" s="133">
        <f>O36+O44+O52+O59+O62+O68+O72+O76+O79+O82</f>
        <v>1258002.8700000001</v>
      </c>
      <c r="P84" s="130"/>
      <c r="Q84" s="130"/>
      <c r="R84" s="133">
        <f>R36+R44+R52+R59+R62+R68+R76+R79+R82</f>
        <v>282808.73</v>
      </c>
      <c r="S84" s="130"/>
      <c r="T84" s="130"/>
      <c r="U84" s="134">
        <f>SUM(U33:U81)</f>
        <v>0</v>
      </c>
      <c r="V84" s="130"/>
      <c r="W84" s="130"/>
      <c r="X84" s="133">
        <f>X36+X44+X52+X59+X62+X68+X72+X76+X79+X82</f>
        <v>35514.400000000001</v>
      </c>
      <c r="Y84" s="130"/>
      <c r="Z84" s="130"/>
      <c r="AA84" s="134">
        <f>SUM(AA33:AA81)</f>
        <v>0</v>
      </c>
      <c r="AB84" s="129"/>
      <c r="AC84" s="129"/>
      <c r="AD84" s="134">
        <f>SUM(AD33:AD81)</f>
        <v>0</v>
      </c>
      <c r="AE84" s="131"/>
      <c r="AF84" s="134">
        <v>1840413.38</v>
      </c>
    </row>
    <row r="85" spans="1:32" s="45" customFormat="1" ht="45.75" customHeight="1" x14ac:dyDescent="0.25">
      <c r="A85" s="124"/>
      <c r="B85" s="124"/>
      <c r="C85" s="124"/>
      <c r="D85" s="124"/>
      <c r="E85" s="135"/>
      <c r="F85" s="136"/>
      <c r="G85" s="127" t="s">
        <v>108</v>
      </c>
      <c r="H85" s="128"/>
      <c r="I85" s="137">
        <f>I84*1.16</f>
        <v>2134879.5208000001</v>
      </c>
      <c r="J85" s="129"/>
      <c r="K85" s="129"/>
      <c r="L85" s="137">
        <f>L84*1.16</f>
        <v>306341.36079999997</v>
      </c>
      <c r="M85" s="130"/>
      <c r="N85" s="130"/>
      <c r="O85" s="137">
        <f>O84*1.16</f>
        <v>1459283.3292</v>
      </c>
      <c r="P85" s="130"/>
      <c r="Q85" s="130"/>
      <c r="R85" s="137">
        <f>R84*1.16</f>
        <v>328058.12679999997</v>
      </c>
      <c r="S85" s="130"/>
      <c r="T85" s="130"/>
      <c r="U85" s="134">
        <f>SUM(U34:U83)</f>
        <v>0</v>
      </c>
      <c r="V85" s="130"/>
      <c r="W85" s="130"/>
      <c r="X85" s="137">
        <f>X84*1.16</f>
        <v>41196.703999999998</v>
      </c>
      <c r="Y85" s="130"/>
      <c r="Z85" s="130"/>
      <c r="AA85" s="134">
        <f>SUM(AA34:AA83)</f>
        <v>0</v>
      </c>
      <c r="AB85" s="129"/>
      <c r="AC85" s="129"/>
      <c r="AD85" s="134">
        <f>SUM(AD34:AD83)</f>
        <v>0</v>
      </c>
      <c r="AE85" s="131"/>
      <c r="AF85" s="137">
        <f>AF84*1.16</f>
        <v>2134879.5207999996</v>
      </c>
    </row>
    <row r="86" spans="1:32" s="45" customFormat="1" ht="15.75" x14ac:dyDescent="0.25">
      <c r="A86" s="138"/>
      <c r="B86" s="138"/>
      <c r="C86" s="138"/>
      <c r="D86" s="138"/>
      <c r="E86" s="139"/>
      <c r="F86" s="140"/>
      <c r="G86" s="141"/>
      <c r="H86" s="142"/>
      <c r="I86" s="143"/>
      <c r="J86" s="144"/>
      <c r="K86" s="144"/>
      <c r="L86" s="143"/>
      <c r="M86" s="145"/>
      <c r="N86" s="145"/>
      <c r="O86" s="143"/>
      <c r="P86" s="145"/>
      <c r="Q86" s="145"/>
      <c r="R86" s="143"/>
      <c r="S86" s="145"/>
      <c r="T86" s="145"/>
      <c r="U86" s="146"/>
      <c r="V86" s="145"/>
      <c r="W86" s="145"/>
      <c r="X86" s="143"/>
      <c r="Y86" s="145"/>
      <c r="Z86" s="145"/>
      <c r="AA86" s="146"/>
      <c r="AB86" s="144"/>
      <c r="AC86" s="144"/>
      <c r="AD86" s="146"/>
      <c r="AE86" s="147"/>
      <c r="AF86" s="143"/>
    </row>
    <row r="87" spans="1:32" s="45" customFormat="1" ht="15.75" x14ac:dyDescent="0.25">
      <c r="A87" s="138"/>
      <c r="B87" s="138"/>
      <c r="C87" s="138"/>
      <c r="D87" s="138"/>
      <c r="E87" s="139"/>
      <c r="F87" s="140"/>
      <c r="G87" s="141"/>
      <c r="H87" s="142"/>
      <c r="I87" s="143"/>
      <c r="J87" s="144"/>
      <c r="K87" s="144"/>
      <c r="L87" s="143"/>
      <c r="M87" s="145"/>
      <c r="N87" s="145"/>
      <c r="O87" s="143"/>
      <c r="P87" s="145"/>
      <c r="Q87" s="145"/>
      <c r="R87" s="143"/>
      <c r="S87" s="145"/>
      <c r="T87" s="145"/>
      <c r="U87" s="146"/>
      <c r="V87" s="145"/>
      <c r="W87" s="145"/>
      <c r="X87" s="143"/>
      <c r="Y87" s="145"/>
      <c r="Z87" s="145"/>
      <c r="AA87" s="146"/>
      <c r="AB87" s="144"/>
      <c r="AC87" s="144"/>
      <c r="AD87" s="146"/>
      <c r="AE87" s="147"/>
      <c r="AF87" s="143"/>
    </row>
    <row r="88" spans="1:32" s="45" customFormat="1" ht="15.75" x14ac:dyDescent="0.25">
      <c r="A88" s="138"/>
      <c r="B88" s="138"/>
      <c r="C88" s="138"/>
      <c r="D88" s="138"/>
      <c r="E88" s="139"/>
      <c r="F88" s="140"/>
      <c r="G88" s="141"/>
      <c r="H88" s="142"/>
      <c r="I88" s="143"/>
      <c r="J88" s="144"/>
      <c r="K88" s="144"/>
      <c r="L88" s="143"/>
      <c r="M88" s="145"/>
      <c r="N88" s="145"/>
      <c r="O88" s="143"/>
      <c r="P88" s="145"/>
      <c r="Q88" s="145"/>
      <c r="R88" s="143"/>
      <c r="S88" s="145"/>
      <c r="T88" s="145"/>
      <c r="U88" s="146"/>
      <c r="V88" s="145"/>
      <c r="W88" s="145"/>
      <c r="X88" s="143"/>
      <c r="Y88" s="145"/>
      <c r="Z88" s="145"/>
      <c r="AA88" s="146"/>
      <c r="AB88" s="144"/>
      <c r="AC88" s="144"/>
      <c r="AD88" s="146"/>
      <c r="AE88" s="147"/>
      <c r="AF88" s="143"/>
    </row>
    <row r="89" spans="1:32" s="45" customFormat="1" ht="15.75" x14ac:dyDescent="0.25">
      <c r="A89" s="138"/>
      <c r="B89" s="138"/>
      <c r="C89" s="138"/>
      <c r="D89" s="138"/>
      <c r="E89" s="139"/>
      <c r="F89" s="140"/>
      <c r="G89" s="141"/>
      <c r="H89" s="142"/>
      <c r="I89" s="143"/>
      <c r="J89" s="144"/>
      <c r="K89" s="144"/>
      <c r="L89" s="143"/>
      <c r="M89" s="145"/>
      <c r="N89" s="145"/>
      <c r="O89" s="143"/>
      <c r="P89" s="145"/>
      <c r="Q89" s="145"/>
      <c r="R89" s="143"/>
      <c r="S89" s="145"/>
      <c r="T89" s="145"/>
      <c r="U89" s="146"/>
      <c r="V89" s="145"/>
      <c r="W89" s="145"/>
      <c r="X89" s="143"/>
      <c r="Y89" s="145"/>
      <c r="Z89" s="145"/>
      <c r="AA89" s="146"/>
      <c r="AB89" s="144"/>
      <c r="AC89" s="144"/>
      <c r="AD89" s="146"/>
      <c r="AE89" s="147"/>
      <c r="AF89" s="143"/>
    </row>
    <row r="90" spans="1:32" s="45" customFormat="1" ht="15.75" x14ac:dyDescent="0.25">
      <c r="A90" s="138"/>
      <c r="B90" s="138"/>
      <c r="C90" s="138"/>
      <c r="D90" s="138"/>
      <c r="E90" s="139"/>
      <c r="F90" s="140"/>
      <c r="G90" s="141"/>
      <c r="H90" s="142"/>
      <c r="I90" s="143"/>
      <c r="J90" s="144"/>
      <c r="K90" s="144"/>
      <c r="L90" s="143"/>
      <c r="M90" s="145"/>
      <c r="N90" s="145"/>
      <c r="O90" s="143"/>
      <c r="P90" s="145"/>
      <c r="Q90" s="145"/>
      <c r="R90" s="143"/>
      <c r="S90" s="145"/>
      <c r="T90" s="145"/>
      <c r="U90" s="146"/>
      <c r="V90" s="145"/>
      <c r="W90" s="145"/>
      <c r="X90" s="143"/>
      <c r="Y90" s="145"/>
      <c r="Z90" s="145"/>
      <c r="AA90" s="146"/>
      <c r="AB90" s="144"/>
      <c r="AC90" s="144"/>
      <c r="AD90" s="146"/>
      <c r="AE90" s="147"/>
      <c r="AF90" s="143"/>
    </row>
    <row r="91" spans="1:32" s="45" customFormat="1" ht="15.75" x14ac:dyDescent="0.25">
      <c r="A91" s="138"/>
      <c r="B91" s="138"/>
      <c r="C91" s="138"/>
      <c r="D91" s="138"/>
      <c r="E91" s="139"/>
      <c r="F91" s="140"/>
      <c r="G91" s="141"/>
      <c r="H91" s="142"/>
      <c r="I91" s="143"/>
      <c r="J91" s="144"/>
      <c r="K91" s="144"/>
      <c r="L91" s="143"/>
      <c r="M91" s="145"/>
      <c r="N91" s="145"/>
      <c r="O91" s="143"/>
      <c r="P91" s="145"/>
      <c r="Q91" s="145"/>
      <c r="R91" s="143"/>
      <c r="S91" s="145"/>
      <c r="T91" s="145"/>
      <c r="U91" s="146"/>
      <c r="V91" s="145"/>
      <c r="W91" s="145"/>
      <c r="X91" s="143"/>
      <c r="Y91" s="145"/>
      <c r="Z91" s="145"/>
      <c r="AA91" s="146"/>
      <c r="AB91" s="144"/>
      <c r="AC91" s="144"/>
      <c r="AD91" s="146"/>
      <c r="AE91" s="147"/>
      <c r="AF91" s="143"/>
    </row>
    <row r="92" spans="1:32" s="45" customFormat="1" ht="15.75" x14ac:dyDescent="0.25">
      <c r="A92" s="138"/>
      <c r="B92" s="138"/>
      <c r="C92" s="138"/>
      <c r="D92" s="138"/>
      <c r="E92" s="139"/>
      <c r="F92" s="140"/>
      <c r="G92" s="141"/>
      <c r="H92" s="142"/>
      <c r="I92" s="143"/>
      <c r="J92" s="144"/>
      <c r="K92" s="144"/>
      <c r="L92" s="143"/>
      <c r="M92" s="145"/>
      <c r="N92" s="145"/>
      <c r="O92" s="143"/>
      <c r="P92" s="145"/>
      <c r="Q92" s="145"/>
      <c r="R92" s="143"/>
      <c r="S92" s="145"/>
      <c r="T92" s="145"/>
      <c r="U92" s="146"/>
      <c r="V92" s="145"/>
      <c r="W92" s="145"/>
      <c r="X92" s="143"/>
      <c r="Y92" s="145"/>
      <c r="Z92" s="145"/>
      <c r="AA92" s="146"/>
      <c r="AB92" s="144"/>
      <c r="AC92" s="144"/>
      <c r="AD92" s="146"/>
      <c r="AE92" s="147"/>
      <c r="AF92" s="143"/>
    </row>
    <row r="93" spans="1:32" s="45" customFormat="1" ht="15.75" x14ac:dyDescent="0.25">
      <c r="A93" s="138"/>
      <c r="B93" s="138"/>
      <c r="C93" s="138"/>
      <c r="D93" s="138"/>
      <c r="E93" s="139"/>
      <c r="F93" s="140"/>
      <c r="G93" s="141"/>
      <c r="H93" s="142"/>
      <c r="I93" s="143"/>
      <c r="J93" s="144"/>
      <c r="K93" s="144"/>
      <c r="L93" s="143"/>
      <c r="M93" s="145"/>
      <c r="N93" s="145"/>
      <c r="O93" s="143"/>
      <c r="P93" s="145"/>
      <c r="Q93" s="145"/>
      <c r="R93" s="143"/>
      <c r="S93" s="145"/>
      <c r="T93" s="145"/>
      <c r="U93" s="146"/>
      <c r="V93" s="145"/>
      <c r="W93" s="145"/>
      <c r="X93" s="143"/>
      <c r="Y93" s="145"/>
      <c r="Z93" s="145"/>
      <c r="AA93" s="146"/>
      <c r="AB93" s="144"/>
      <c r="AC93" s="144"/>
      <c r="AD93" s="146"/>
      <c r="AE93" s="147"/>
      <c r="AF93" s="143"/>
    </row>
    <row r="94" spans="1:32" s="45" customFormat="1" ht="15.75" x14ac:dyDescent="0.25">
      <c r="A94" s="138"/>
      <c r="B94" s="138"/>
      <c r="C94" s="138"/>
      <c r="D94" s="138"/>
      <c r="E94" s="139"/>
      <c r="F94" s="140"/>
      <c r="G94" s="141"/>
      <c r="H94" s="142"/>
      <c r="I94" s="143"/>
      <c r="J94" s="144"/>
      <c r="K94" s="144"/>
      <c r="L94" s="143"/>
      <c r="M94" s="145"/>
      <c r="N94" s="145"/>
      <c r="O94" s="143"/>
      <c r="P94" s="145"/>
      <c r="Q94" s="145"/>
      <c r="R94" s="143"/>
      <c r="S94" s="145"/>
      <c r="T94" s="145"/>
      <c r="U94" s="146"/>
      <c r="V94" s="145"/>
      <c r="W94" s="145"/>
      <c r="X94" s="143"/>
      <c r="Y94" s="145"/>
      <c r="Z94" s="145"/>
      <c r="AA94" s="146"/>
      <c r="AB94" s="144"/>
      <c r="AC94" s="144"/>
      <c r="AD94" s="146"/>
      <c r="AE94" s="147"/>
      <c r="AF94" s="143"/>
    </row>
    <row r="95" spans="1:32" s="45" customFormat="1" ht="15.75" x14ac:dyDescent="0.25">
      <c r="A95" s="138"/>
      <c r="B95" s="138"/>
      <c r="C95" s="138"/>
      <c r="D95" s="138"/>
      <c r="E95" s="139"/>
      <c r="F95" s="140"/>
      <c r="G95" s="141"/>
      <c r="H95" s="142"/>
      <c r="I95" s="143"/>
      <c r="J95" s="144"/>
      <c r="K95" s="144"/>
      <c r="L95" s="143"/>
      <c r="M95" s="145"/>
      <c r="N95" s="145"/>
      <c r="O95" s="143"/>
      <c r="P95" s="145"/>
      <c r="Q95" s="145"/>
      <c r="R95" s="143"/>
      <c r="S95" s="145"/>
      <c r="T95" s="145"/>
      <c r="U95" s="146"/>
      <c r="V95" s="145"/>
      <c r="W95" s="145"/>
      <c r="X95" s="143"/>
      <c r="Y95" s="145"/>
      <c r="Z95" s="145"/>
      <c r="AA95" s="146"/>
      <c r="AB95" s="144"/>
      <c r="AC95" s="144"/>
      <c r="AD95" s="146"/>
      <c r="AE95" s="147"/>
      <c r="AF95" s="143"/>
    </row>
    <row r="96" spans="1:32" s="45" customFormat="1" ht="15.75" x14ac:dyDescent="0.25">
      <c r="A96" s="138"/>
      <c r="B96" s="138"/>
      <c r="C96" s="138"/>
      <c r="D96" s="138"/>
      <c r="E96" s="139"/>
      <c r="F96" s="140"/>
      <c r="G96" s="141"/>
      <c r="H96" s="142"/>
      <c r="I96" s="143"/>
      <c r="J96" s="144"/>
      <c r="K96" s="144"/>
      <c r="L96" s="143"/>
      <c r="M96" s="145"/>
      <c r="N96" s="145"/>
      <c r="O96" s="143"/>
      <c r="P96" s="145"/>
      <c r="Q96" s="145"/>
      <c r="R96" s="143"/>
      <c r="S96" s="145"/>
      <c r="T96" s="145"/>
      <c r="U96" s="146"/>
      <c r="V96" s="145"/>
      <c r="W96" s="145"/>
      <c r="X96" s="143"/>
      <c r="Y96" s="145"/>
      <c r="Z96" s="145"/>
      <c r="AA96" s="146"/>
      <c r="AB96" s="144"/>
      <c r="AC96" s="144"/>
      <c r="AD96" s="146"/>
      <c r="AE96" s="147"/>
      <c r="AF96" s="143"/>
    </row>
    <row r="97" spans="1:32" s="45" customFormat="1" ht="15.75" x14ac:dyDescent="0.25">
      <c r="A97" s="138"/>
      <c r="B97" s="138"/>
      <c r="C97" s="138"/>
      <c r="D97" s="138"/>
      <c r="E97" s="139"/>
      <c r="F97" s="140"/>
      <c r="G97" s="141"/>
      <c r="H97" s="142"/>
      <c r="I97" s="143"/>
      <c r="J97" s="144"/>
      <c r="K97" s="144"/>
      <c r="L97" s="143"/>
      <c r="M97" s="145"/>
      <c r="N97" s="145"/>
      <c r="O97" s="143"/>
      <c r="P97" s="145"/>
      <c r="Q97" s="145"/>
      <c r="R97" s="143"/>
      <c r="S97" s="145"/>
      <c r="T97" s="145"/>
      <c r="U97" s="146"/>
      <c r="V97" s="145"/>
      <c r="W97" s="145"/>
      <c r="X97" s="143"/>
      <c r="Y97" s="145"/>
      <c r="Z97" s="145"/>
      <c r="AA97" s="146"/>
      <c r="AB97" s="144"/>
      <c r="AC97" s="144"/>
      <c r="AD97" s="146"/>
      <c r="AE97" s="147"/>
      <c r="AF97" s="143"/>
    </row>
    <row r="98" spans="1:32" s="45" customFormat="1" ht="15.75" x14ac:dyDescent="0.25">
      <c r="A98" s="138"/>
      <c r="B98" s="138"/>
      <c r="C98" s="138"/>
      <c r="D98" s="138"/>
      <c r="E98" s="139"/>
      <c r="F98" s="140"/>
      <c r="G98" s="141"/>
      <c r="H98" s="142"/>
      <c r="I98" s="143"/>
      <c r="J98" s="144"/>
      <c r="K98" s="144"/>
      <c r="L98" s="143"/>
      <c r="M98" s="145"/>
      <c r="N98" s="145"/>
      <c r="O98" s="143"/>
      <c r="P98" s="145"/>
      <c r="Q98" s="145"/>
      <c r="R98" s="143"/>
      <c r="S98" s="145"/>
      <c r="T98" s="145"/>
      <c r="U98" s="146"/>
      <c r="V98" s="145"/>
      <c r="W98" s="145"/>
      <c r="X98" s="143"/>
      <c r="Y98" s="145"/>
      <c r="Z98" s="145"/>
      <c r="AA98" s="146"/>
      <c r="AB98" s="144"/>
      <c r="AC98" s="144"/>
      <c r="AD98" s="146"/>
      <c r="AE98" s="147"/>
      <c r="AF98" s="143"/>
    </row>
    <row r="99" spans="1:32" s="45" customFormat="1" ht="15.75" x14ac:dyDescent="0.25">
      <c r="A99" s="138"/>
      <c r="B99" s="138"/>
      <c r="C99" s="138"/>
      <c r="D99" s="138"/>
      <c r="E99" s="139"/>
      <c r="F99" s="140"/>
      <c r="G99" s="141"/>
      <c r="H99" s="142"/>
      <c r="I99" s="143"/>
      <c r="J99" s="144"/>
      <c r="K99" s="144"/>
      <c r="L99" s="143"/>
      <c r="M99" s="145"/>
      <c r="N99" s="145"/>
      <c r="O99" s="143"/>
      <c r="P99" s="145"/>
      <c r="Q99" s="145"/>
      <c r="R99" s="143"/>
      <c r="S99" s="145"/>
      <c r="T99" s="145"/>
      <c r="U99" s="146"/>
      <c r="V99" s="145"/>
      <c r="W99" s="145"/>
      <c r="X99" s="143"/>
      <c r="Y99" s="145"/>
      <c r="Z99" s="145"/>
      <c r="AA99" s="146"/>
      <c r="AB99" s="144"/>
      <c r="AC99" s="144"/>
      <c r="AD99" s="146"/>
      <c r="AE99" s="147"/>
      <c r="AF99" s="143"/>
    </row>
    <row r="100" spans="1:32" s="45" customFormat="1" ht="16.5" thickBot="1" x14ac:dyDescent="0.3">
      <c r="A100" s="138"/>
      <c r="B100" s="138"/>
      <c r="C100" s="138"/>
      <c r="D100" s="138"/>
      <c r="E100" s="139"/>
      <c r="F100" s="140"/>
      <c r="G100" s="141"/>
      <c r="H100" s="142"/>
      <c r="I100" s="143"/>
      <c r="J100" s="144"/>
      <c r="K100" s="144"/>
      <c r="L100" s="143"/>
      <c r="M100" s="145"/>
      <c r="N100" s="145"/>
      <c r="O100" s="143"/>
      <c r="P100" s="145"/>
      <c r="Q100" s="145"/>
      <c r="R100" s="143"/>
      <c r="S100" s="145"/>
      <c r="T100" s="145"/>
      <c r="U100" s="146"/>
      <c r="V100" s="145"/>
      <c r="W100" s="145"/>
      <c r="X100" s="143"/>
      <c r="Y100" s="145"/>
      <c r="Z100" s="145"/>
      <c r="AA100" s="146"/>
      <c r="AB100" s="144"/>
      <c r="AC100" s="144"/>
      <c r="AD100" s="146"/>
      <c r="AE100" s="147"/>
      <c r="AF100" s="143"/>
    </row>
    <row r="101" spans="1:32" s="45" customFormat="1" ht="1.5" customHeight="1" thickBot="1" x14ac:dyDescent="0.3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148"/>
      <c r="M101" s="204"/>
      <c r="N101" s="204"/>
      <c r="O101" s="204"/>
      <c r="P101" s="204"/>
      <c r="Q101" s="148"/>
      <c r="R101" s="148"/>
      <c r="S101" s="148"/>
      <c r="T101" s="148"/>
      <c r="U101" s="148"/>
      <c r="V101" s="145"/>
      <c r="W101" s="145"/>
      <c r="X101" s="143"/>
      <c r="Y101" s="145"/>
      <c r="Z101" s="145"/>
      <c r="AA101" s="146"/>
      <c r="AB101" s="144"/>
      <c r="AC101" s="144"/>
      <c r="AD101" s="146"/>
      <c r="AE101" s="147"/>
      <c r="AF101" s="143"/>
    </row>
    <row r="102" spans="1:32" s="45" customFormat="1" ht="15.75" x14ac:dyDescent="0.25">
      <c r="A102" s="149"/>
      <c r="B102" s="149"/>
      <c r="C102" s="149"/>
      <c r="D102" s="149"/>
      <c r="E102" s="150"/>
      <c r="F102" s="151"/>
      <c r="G102" s="152"/>
      <c r="H102" s="153"/>
      <c r="I102" s="154"/>
      <c r="J102" s="155"/>
      <c r="K102" s="155"/>
      <c r="L102" s="154"/>
      <c r="M102" s="156"/>
      <c r="N102" s="156"/>
      <c r="O102" s="154"/>
      <c r="P102" s="156"/>
      <c r="Q102" s="156"/>
      <c r="R102" s="154"/>
      <c r="S102" s="156"/>
      <c r="T102" s="156"/>
      <c r="U102" s="157"/>
      <c r="V102" s="145"/>
      <c r="W102" s="145"/>
      <c r="X102" s="143"/>
      <c r="Y102" s="145"/>
      <c r="Z102" s="145"/>
      <c r="AA102" s="146"/>
      <c r="AB102" s="144"/>
      <c r="AC102" s="144"/>
      <c r="AD102" s="146"/>
      <c r="AE102" s="147"/>
      <c r="AF102" s="143"/>
    </row>
    <row r="103" spans="1:32" s="45" customFormat="1" ht="15.75" x14ac:dyDescent="0.25">
      <c r="A103" s="149"/>
      <c r="B103" s="149"/>
      <c r="C103" s="149"/>
      <c r="D103" s="149"/>
      <c r="E103" s="150"/>
      <c r="F103" s="151"/>
      <c r="G103" s="152"/>
      <c r="H103" s="153"/>
      <c r="I103" s="154"/>
      <c r="J103" s="155"/>
      <c r="K103" s="155"/>
      <c r="L103" s="154"/>
      <c r="M103" s="156"/>
      <c r="N103" s="156"/>
      <c r="O103" s="154"/>
      <c r="P103" s="156"/>
      <c r="Q103" s="156"/>
      <c r="R103" s="154"/>
      <c r="S103" s="156"/>
      <c r="T103" s="156"/>
      <c r="U103" s="157"/>
      <c r="V103" s="145"/>
      <c r="W103" s="145"/>
      <c r="X103" s="143"/>
      <c r="Y103" s="145"/>
      <c r="Z103" s="145"/>
      <c r="AA103" s="146"/>
      <c r="AB103" s="144"/>
      <c r="AC103" s="144"/>
      <c r="AD103" s="146"/>
      <c r="AE103" s="147"/>
      <c r="AF103" s="143"/>
    </row>
    <row r="104" spans="1:32" s="45" customFormat="1" ht="15.75" x14ac:dyDescent="0.25">
      <c r="A104" s="149"/>
      <c r="B104" s="149"/>
      <c r="C104" s="149"/>
      <c r="D104" s="149"/>
      <c r="E104" s="150"/>
      <c r="F104" s="151"/>
      <c r="G104" s="152"/>
      <c r="H104" s="153"/>
      <c r="I104" s="154"/>
      <c r="J104" s="155"/>
      <c r="K104" s="155"/>
      <c r="L104" s="154"/>
      <c r="M104" s="156"/>
      <c r="N104" s="156"/>
      <c r="O104" s="154"/>
      <c r="P104" s="156"/>
      <c r="Q104" s="156"/>
      <c r="R104" s="154"/>
      <c r="S104" s="156"/>
      <c r="T104" s="156"/>
      <c r="U104" s="157"/>
      <c r="V104" s="145"/>
      <c r="W104" s="145"/>
      <c r="X104" s="143"/>
      <c r="Y104" s="145"/>
      <c r="Z104" s="145"/>
      <c r="AA104" s="146"/>
      <c r="AB104" s="144"/>
      <c r="AC104" s="144"/>
      <c r="AD104" s="146"/>
      <c r="AE104" s="147"/>
      <c r="AF104" s="143"/>
    </row>
    <row r="105" spans="1:32" s="45" customFormat="1" ht="15.75" x14ac:dyDescent="0.25">
      <c r="A105" s="149"/>
      <c r="B105" s="149"/>
      <c r="C105" s="149"/>
      <c r="D105" s="149"/>
      <c r="E105" s="150"/>
      <c r="F105" s="151"/>
      <c r="G105" s="152"/>
      <c r="H105" s="153"/>
      <c r="I105" s="154"/>
      <c r="J105" s="155"/>
      <c r="K105" s="155"/>
      <c r="L105" s="154"/>
      <c r="M105" s="156"/>
      <c r="N105" s="156"/>
      <c r="O105" s="154"/>
      <c r="P105" s="156"/>
      <c r="Q105" s="156"/>
      <c r="R105" s="154"/>
      <c r="S105" s="156"/>
      <c r="T105" s="156"/>
      <c r="U105" s="157"/>
      <c r="V105" s="145"/>
      <c r="W105" s="145"/>
      <c r="X105" s="143"/>
      <c r="Y105" s="145"/>
      <c r="Z105" s="145"/>
      <c r="AA105" s="146"/>
      <c r="AB105" s="144"/>
      <c r="AC105" s="144"/>
      <c r="AD105" s="146"/>
      <c r="AE105" s="147"/>
      <c r="AF105" s="143"/>
    </row>
    <row r="106" spans="1:32" s="45" customFormat="1" ht="15.75" x14ac:dyDescent="0.25">
      <c r="A106" s="149"/>
      <c r="B106" s="149"/>
      <c r="C106" s="149"/>
      <c r="D106" s="149"/>
      <c r="E106" s="150"/>
      <c r="F106" s="151"/>
      <c r="G106" s="152"/>
      <c r="H106" s="153"/>
      <c r="I106" s="154"/>
      <c r="J106" s="155"/>
      <c r="K106" s="155"/>
      <c r="L106" s="154"/>
      <c r="M106" s="156"/>
      <c r="N106" s="156"/>
      <c r="O106" s="154"/>
      <c r="P106" s="156"/>
      <c r="Q106" s="156"/>
      <c r="R106" s="154"/>
      <c r="S106" s="156"/>
      <c r="T106" s="156"/>
      <c r="U106" s="157"/>
      <c r="V106" s="145"/>
      <c r="W106" s="145"/>
      <c r="X106" s="143"/>
      <c r="Y106" s="145"/>
      <c r="Z106" s="145"/>
      <c r="AA106" s="146"/>
      <c r="AB106" s="144"/>
      <c r="AC106" s="144"/>
      <c r="AD106" s="146"/>
      <c r="AE106" s="147"/>
      <c r="AF106" s="143"/>
    </row>
    <row r="107" spans="1:32" s="45" customFormat="1" ht="15.75" x14ac:dyDescent="0.25">
      <c r="A107" s="149"/>
      <c r="B107" s="149"/>
      <c r="C107" s="149"/>
      <c r="D107" s="149"/>
      <c r="E107" s="150"/>
      <c r="F107" s="151"/>
      <c r="G107" s="152"/>
      <c r="H107" s="153"/>
      <c r="I107" s="154"/>
      <c r="J107" s="155"/>
      <c r="K107" s="155"/>
      <c r="L107" s="154"/>
      <c r="M107" s="156"/>
      <c r="N107" s="156"/>
      <c r="O107" s="154"/>
      <c r="P107" s="156"/>
      <c r="Q107" s="156"/>
      <c r="R107" s="154"/>
      <c r="S107" s="156"/>
      <c r="T107" s="156"/>
      <c r="U107" s="157"/>
      <c r="V107" s="145"/>
      <c r="W107" s="145"/>
      <c r="X107" s="143"/>
      <c r="Y107" s="145"/>
      <c r="Z107" s="145"/>
      <c r="AA107" s="146"/>
      <c r="AB107" s="144"/>
      <c r="AC107" s="144"/>
      <c r="AD107" s="146"/>
      <c r="AE107" s="147"/>
      <c r="AF107" s="143"/>
    </row>
    <row r="108" spans="1:32" s="45" customFormat="1" ht="15.75" x14ac:dyDescent="0.25">
      <c r="A108" s="138"/>
      <c r="B108" s="138"/>
      <c r="C108" s="138"/>
      <c r="D108" s="138"/>
      <c r="E108" s="139"/>
      <c r="F108" s="140"/>
      <c r="G108" s="141"/>
      <c r="H108" s="142"/>
      <c r="I108" s="143"/>
      <c r="J108" s="144"/>
      <c r="K108" s="144"/>
      <c r="L108" s="143"/>
      <c r="M108" s="145"/>
      <c r="N108" s="145"/>
      <c r="O108" s="143"/>
      <c r="P108" s="145"/>
      <c r="Q108" s="145"/>
      <c r="R108" s="143"/>
      <c r="S108" s="145"/>
      <c r="T108" s="145"/>
      <c r="U108" s="146"/>
      <c r="V108" s="145"/>
      <c r="W108" s="145"/>
      <c r="X108" s="143"/>
      <c r="Y108" s="145"/>
      <c r="Z108" s="145"/>
      <c r="AA108" s="146"/>
      <c r="AB108" s="144"/>
      <c r="AC108" s="144"/>
      <c r="AD108" s="146"/>
      <c r="AE108" s="147"/>
      <c r="AF108" s="143"/>
    </row>
    <row r="109" spans="1:32" s="45" customFormat="1" ht="15.75" x14ac:dyDescent="0.25">
      <c r="A109" s="138"/>
      <c r="B109" s="138"/>
      <c r="C109" s="138"/>
      <c r="D109" s="138"/>
      <c r="E109" s="139"/>
      <c r="F109" s="140"/>
      <c r="G109" s="141"/>
      <c r="H109" s="142"/>
      <c r="I109" s="143"/>
      <c r="J109" s="144"/>
      <c r="K109" s="144"/>
      <c r="L109" s="143"/>
      <c r="M109" s="145"/>
      <c r="N109" s="145"/>
      <c r="O109" s="143"/>
      <c r="P109" s="145"/>
      <c r="Q109" s="145"/>
      <c r="R109" s="143"/>
      <c r="S109" s="145"/>
      <c r="T109" s="145"/>
      <c r="U109" s="146"/>
      <c r="V109" s="145"/>
      <c r="W109" s="145"/>
      <c r="X109" s="143"/>
      <c r="Y109" s="145"/>
      <c r="Z109" s="145"/>
      <c r="AA109" s="146"/>
      <c r="AB109" s="144"/>
      <c r="AC109" s="144"/>
      <c r="AD109" s="146"/>
      <c r="AE109" s="147"/>
      <c r="AF109" s="143"/>
    </row>
    <row r="110" spans="1:32" s="45" customFormat="1" ht="15.75" x14ac:dyDescent="0.25">
      <c r="A110" s="138"/>
      <c r="B110" s="138"/>
      <c r="C110" s="138"/>
      <c r="D110" s="138"/>
      <c r="E110" s="139"/>
      <c r="F110" s="140"/>
      <c r="G110" s="158" t="s">
        <v>104</v>
      </c>
      <c r="H110" s="159" t="s">
        <v>105</v>
      </c>
      <c r="I110" s="160" t="s">
        <v>106</v>
      </c>
      <c r="J110" s="144"/>
      <c r="K110" s="144"/>
      <c r="L110" s="143"/>
      <c r="M110" s="145"/>
      <c r="N110" s="145"/>
      <c r="O110" s="143"/>
      <c r="P110" s="145"/>
      <c r="Q110" s="145"/>
      <c r="R110" s="143"/>
      <c r="S110" s="145"/>
      <c r="T110" s="145"/>
      <c r="U110" s="146"/>
      <c r="V110" s="145"/>
      <c r="W110" s="145"/>
      <c r="X110" s="143"/>
      <c r="Y110" s="145"/>
      <c r="Z110" s="145"/>
      <c r="AA110" s="146"/>
      <c r="AB110" s="144"/>
      <c r="AC110" s="144"/>
      <c r="AD110" s="146"/>
      <c r="AE110" s="147"/>
      <c r="AF110" s="143"/>
    </row>
    <row r="111" spans="1:32" s="45" customFormat="1" ht="30.75" customHeight="1" x14ac:dyDescent="0.25">
      <c r="A111" s="138"/>
      <c r="B111" s="138"/>
      <c r="C111" s="138"/>
      <c r="D111" s="138"/>
      <c r="E111" s="295" t="s">
        <v>133</v>
      </c>
      <c r="F111" s="296"/>
      <c r="G111" s="127"/>
      <c r="H111" s="142"/>
      <c r="I111" s="143"/>
      <c r="J111" s="144"/>
      <c r="K111" s="144"/>
      <c r="L111" s="143"/>
      <c r="M111" s="145"/>
      <c r="N111" s="145"/>
      <c r="O111" s="143"/>
      <c r="P111" s="145"/>
      <c r="Q111" s="145"/>
      <c r="R111" s="143"/>
      <c r="S111" s="145"/>
      <c r="T111" s="145"/>
      <c r="U111" s="146"/>
      <c r="V111" s="145"/>
      <c r="W111" s="145"/>
      <c r="X111" s="143"/>
      <c r="Y111" s="145"/>
      <c r="Z111" s="145"/>
      <c r="AA111" s="146"/>
      <c r="AB111" s="144"/>
      <c r="AC111" s="144"/>
      <c r="AD111" s="146"/>
      <c r="AE111" s="147"/>
      <c r="AF111" s="143"/>
    </row>
    <row r="112" spans="1:32" s="45" customFormat="1" ht="15.75" x14ac:dyDescent="0.25">
      <c r="A112" s="138"/>
      <c r="B112" s="138"/>
      <c r="C112" s="138"/>
      <c r="D112" s="138"/>
      <c r="E112" s="139"/>
      <c r="F112" s="140"/>
      <c r="G112" s="161"/>
      <c r="H112" s="142"/>
      <c r="I112" s="143"/>
      <c r="J112" s="144"/>
      <c r="K112" s="144"/>
      <c r="L112" s="143"/>
      <c r="M112" s="145"/>
      <c r="N112" s="145"/>
      <c r="O112" s="143"/>
      <c r="P112" s="145"/>
      <c r="Q112" s="145"/>
      <c r="R112" s="143"/>
      <c r="S112" s="145"/>
      <c r="T112" s="145"/>
      <c r="U112" s="146"/>
      <c r="V112" s="145"/>
      <c r="W112" s="145"/>
      <c r="X112" s="143"/>
      <c r="Y112" s="145"/>
      <c r="Z112" s="145"/>
      <c r="AA112" s="146"/>
      <c r="AB112" s="144"/>
      <c r="AC112" s="144"/>
      <c r="AD112" s="146"/>
      <c r="AE112" s="147"/>
      <c r="AF112" s="143"/>
    </row>
    <row r="113" spans="1:32" s="45" customFormat="1" ht="28.5" customHeight="1" x14ac:dyDescent="0.25">
      <c r="A113" s="162"/>
      <c r="B113" s="163"/>
      <c r="C113" s="164" t="s">
        <v>19</v>
      </c>
      <c r="D113" s="163"/>
      <c r="E113" s="293" t="s">
        <v>20</v>
      </c>
      <c r="F113" s="294"/>
      <c r="G113" s="165">
        <f>I36</f>
        <v>42098.84</v>
      </c>
      <c r="H113" s="142">
        <f>AF36</f>
        <v>37733.919999999998</v>
      </c>
      <c r="I113" s="143">
        <f>G113-H113</f>
        <v>4364.9199999999983</v>
      </c>
      <c r="J113" s="144"/>
      <c r="K113" s="144"/>
      <c r="L113" s="143"/>
      <c r="M113" s="145"/>
      <c r="N113" s="145"/>
      <c r="O113" s="143"/>
      <c r="P113" s="145"/>
      <c r="Q113" s="145"/>
      <c r="R113" s="143"/>
      <c r="S113" s="145"/>
      <c r="T113" s="145"/>
      <c r="U113" s="146"/>
      <c r="V113" s="145"/>
      <c r="W113" s="145"/>
      <c r="X113" s="143"/>
      <c r="Y113" s="145"/>
      <c r="Z113" s="145"/>
      <c r="AA113" s="146"/>
      <c r="AB113" s="144"/>
      <c r="AC113" s="144"/>
      <c r="AD113" s="146"/>
      <c r="AE113" s="147"/>
      <c r="AF113" s="143"/>
    </row>
    <row r="114" spans="1:32" s="45" customFormat="1" ht="15.75" x14ac:dyDescent="0.25">
      <c r="A114" s="166"/>
      <c r="B114" s="163"/>
      <c r="C114" s="167" t="s">
        <v>64</v>
      </c>
      <c r="D114" s="163"/>
      <c r="E114" s="168" t="s">
        <v>134</v>
      </c>
      <c r="F114" s="140"/>
      <c r="G114" s="141">
        <f>I44</f>
        <v>325923.33</v>
      </c>
      <c r="H114" s="142">
        <f>AF44</f>
        <v>294661.05</v>
      </c>
      <c r="I114" s="143">
        <f t="shared" ref="I114:I122" si="47">G114-H114</f>
        <v>31262.280000000028</v>
      </c>
      <c r="J114" s="144"/>
      <c r="K114" s="144"/>
      <c r="L114" s="143"/>
      <c r="M114" s="145"/>
      <c r="N114" s="145"/>
      <c r="O114" s="143"/>
      <c r="P114" s="145"/>
      <c r="Q114" s="145"/>
      <c r="R114" s="143"/>
      <c r="S114" s="145"/>
      <c r="T114" s="145"/>
      <c r="U114" s="146"/>
      <c r="V114" s="145"/>
      <c r="W114" s="145"/>
      <c r="X114" s="143"/>
      <c r="Y114" s="145"/>
      <c r="Z114" s="145"/>
      <c r="AA114" s="146"/>
      <c r="AB114" s="144"/>
      <c r="AC114" s="144"/>
      <c r="AD114" s="146"/>
      <c r="AE114" s="147"/>
      <c r="AF114" s="143"/>
    </row>
    <row r="115" spans="1:32" s="45" customFormat="1" ht="30.75" customHeight="1" x14ac:dyDescent="0.25">
      <c r="A115" s="166"/>
      <c r="B115" s="163"/>
      <c r="C115" s="167" t="s">
        <v>71</v>
      </c>
      <c r="D115" s="163"/>
      <c r="E115" s="293" t="s">
        <v>31</v>
      </c>
      <c r="F115" s="294"/>
      <c r="G115" s="141">
        <f>I52</f>
        <v>391128.9</v>
      </c>
      <c r="H115" s="142">
        <f>AF52</f>
        <v>398956.20999999996</v>
      </c>
      <c r="I115" s="143">
        <f t="shared" si="47"/>
        <v>-7827.3099999999395</v>
      </c>
      <c r="J115" s="144"/>
      <c r="K115" s="144"/>
      <c r="L115" s="143"/>
      <c r="M115" s="145"/>
      <c r="N115" s="145"/>
      <c r="O115" s="143"/>
      <c r="P115" s="145"/>
      <c r="Q115" s="145"/>
      <c r="R115" s="143"/>
      <c r="S115" s="145"/>
      <c r="T115" s="145"/>
      <c r="U115" s="146"/>
      <c r="V115" s="145"/>
      <c r="W115" s="145"/>
      <c r="X115" s="143"/>
      <c r="Y115" s="145"/>
      <c r="Z115" s="145"/>
      <c r="AA115" s="146"/>
      <c r="AB115" s="144"/>
      <c r="AC115" s="144"/>
      <c r="AD115" s="146"/>
      <c r="AE115" s="147"/>
      <c r="AF115" s="143"/>
    </row>
    <row r="116" spans="1:32" s="45" customFormat="1" ht="33.75" customHeight="1" x14ac:dyDescent="0.25">
      <c r="A116" s="166"/>
      <c r="B116" s="163"/>
      <c r="C116" s="167" t="s">
        <v>78</v>
      </c>
      <c r="D116" s="163"/>
      <c r="E116" s="293" t="s">
        <v>38</v>
      </c>
      <c r="F116" s="294"/>
      <c r="G116" s="141">
        <f>I59</f>
        <v>454920.98000000004</v>
      </c>
      <c r="H116" s="142">
        <f>AF59</f>
        <v>456101.68000000005</v>
      </c>
      <c r="I116" s="143">
        <f t="shared" si="47"/>
        <v>-1180.7000000000116</v>
      </c>
      <c r="J116" s="144"/>
      <c r="K116" s="144"/>
      <c r="L116" s="143"/>
      <c r="M116" s="145"/>
      <c r="N116" s="145"/>
      <c r="O116" s="143"/>
      <c r="P116" s="145"/>
      <c r="Q116" s="145"/>
      <c r="R116" s="143"/>
      <c r="S116" s="145"/>
      <c r="T116" s="145"/>
      <c r="U116" s="146"/>
      <c r="V116" s="145"/>
      <c r="W116" s="145"/>
      <c r="X116" s="143"/>
      <c r="Y116" s="145"/>
      <c r="Z116" s="145"/>
      <c r="AA116" s="146"/>
      <c r="AB116" s="144"/>
      <c r="AC116" s="144"/>
      <c r="AD116" s="146"/>
      <c r="AE116" s="147"/>
      <c r="AF116" s="143"/>
    </row>
    <row r="117" spans="1:32" s="45" customFormat="1" ht="15.75" x14ac:dyDescent="0.25">
      <c r="A117" s="166"/>
      <c r="B117" s="163"/>
      <c r="C117" s="167" t="s">
        <v>84</v>
      </c>
      <c r="D117" s="163"/>
      <c r="E117" s="299" t="s">
        <v>44</v>
      </c>
      <c r="F117" s="300"/>
      <c r="G117" s="141">
        <f>I62</f>
        <v>70987.8</v>
      </c>
      <c r="H117" s="142">
        <f>AF62</f>
        <v>70987.8</v>
      </c>
      <c r="I117" s="143">
        <f t="shared" si="47"/>
        <v>0</v>
      </c>
      <c r="J117" s="144"/>
      <c r="K117" s="144"/>
      <c r="L117" s="143"/>
      <c r="M117" s="145"/>
      <c r="N117" s="145"/>
      <c r="O117" s="143"/>
      <c r="P117" s="145"/>
      <c r="Q117" s="145"/>
      <c r="R117" s="143"/>
      <c r="S117" s="145"/>
      <c r="T117" s="145"/>
      <c r="U117" s="146"/>
      <c r="V117" s="145"/>
      <c r="W117" s="145"/>
      <c r="X117" s="143"/>
      <c r="Y117" s="145"/>
      <c r="Z117" s="145"/>
      <c r="AA117" s="146"/>
      <c r="AB117" s="144"/>
      <c r="AC117" s="144"/>
      <c r="AD117" s="146"/>
      <c r="AE117" s="147"/>
      <c r="AF117" s="143"/>
    </row>
    <row r="118" spans="1:32" s="45" customFormat="1" ht="15.75" x14ac:dyDescent="0.25">
      <c r="A118" s="166"/>
      <c r="B118" s="163"/>
      <c r="C118" s="167" t="s">
        <v>85</v>
      </c>
      <c r="D118" s="163"/>
      <c r="E118" s="299" t="s">
        <v>46</v>
      </c>
      <c r="F118" s="300"/>
      <c r="G118" s="141">
        <f>I68</f>
        <v>222917.8</v>
      </c>
      <c r="H118" s="142">
        <f>AF68</f>
        <v>249536.99</v>
      </c>
      <c r="I118" s="143">
        <f t="shared" si="47"/>
        <v>-26619.190000000002</v>
      </c>
      <c r="J118" s="144"/>
      <c r="K118" s="144"/>
      <c r="L118" s="143"/>
      <c r="M118" s="145"/>
      <c r="N118" s="145"/>
      <c r="O118" s="143"/>
      <c r="P118" s="145"/>
      <c r="Q118" s="145"/>
      <c r="R118" s="143"/>
      <c r="S118" s="145"/>
      <c r="T118" s="145"/>
      <c r="U118" s="146"/>
      <c r="V118" s="145"/>
      <c r="W118" s="145"/>
      <c r="X118" s="143"/>
      <c r="Y118" s="145"/>
      <c r="Z118" s="145"/>
      <c r="AA118" s="146"/>
      <c r="AB118" s="144"/>
      <c r="AC118" s="144"/>
      <c r="AD118" s="146"/>
      <c r="AE118" s="147"/>
      <c r="AF118" s="143"/>
    </row>
    <row r="119" spans="1:32" s="45" customFormat="1" ht="30" customHeight="1" x14ac:dyDescent="0.25">
      <c r="A119" s="166"/>
      <c r="B119" s="163"/>
      <c r="C119" s="167" t="s">
        <v>91</v>
      </c>
      <c r="D119" s="163"/>
      <c r="E119" s="293" t="s">
        <v>135</v>
      </c>
      <c r="F119" s="294"/>
      <c r="G119" s="141">
        <f>I72</f>
        <v>49627</v>
      </c>
      <c r="H119" s="142">
        <f>AF72</f>
        <v>49627</v>
      </c>
      <c r="I119" s="143">
        <f t="shared" si="47"/>
        <v>0</v>
      </c>
      <c r="J119" s="144"/>
      <c r="K119" s="144"/>
      <c r="L119" s="143"/>
      <c r="M119" s="145"/>
      <c r="N119" s="145"/>
      <c r="O119" s="143"/>
      <c r="P119" s="145"/>
      <c r="Q119" s="145"/>
      <c r="R119" s="143"/>
      <c r="S119" s="145"/>
      <c r="T119" s="145"/>
      <c r="U119" s="146"/>
      <c r="V119" s="145"/>
      <c r="W119" s="145"/>
      <c r="X119" s="143"/>
      <c r="Y119" s="145"/>
      <c r="Z119" s="145"/>
      <c r="AA119" s="146"/>
      <c r="AB119" s="144"/>
      <c r="AC119" s="144"/>
      <c r="AD119" s="146"/>
      <c r="AE119" s="147"/>
      <c r="AF119" s="143"/>
    </row>
    <row r="120" spans="1:32" s="45" customFormat="1" ht="15.75" x14ac:dyDescent="0.25">
      <c r="A120" s="166"/>
      <c r="B120" s="163"/>
      <c r="C120" s="167" t="s">
        <v>94</v>
      </c>
      <c r="D120" s="163"/>
      <c r="E120" s="299" t="s">
        <v>54</v>
      </c>
      <c r="F120" s="300"/>
      <c r="G120" s="141">
        <f>I76</f>
        <v>188021</v>
      </c>
      <c r="H120" s="142">
        <f>AF76</f>
        <v>188021</v>
      </c>
      <c r="I120" s="143">
        <f t="shared" si="47"/>
        <v>0</v>
      </c>
      <c r="J120" s="144"/>
      <c r="K120" s="144"/>
      <c r="L120" s="143"/>
      <c r="M120" s="145"/>
      <c r="N120" s="145"/>
      <c r="O120" s="143"/>
      <c r="P120" s="145"/>
      <c r="Q120" s="145"/>
      <c r="R120" s="143"/>
      <c r="S120" s="145"/>
      <c r="T120" s="145"/>
      <c r="U120" s="146"/>
      <c r="V120" s="145"/>
      <c r="W120" s="145"/>
      <c r="X120" s="143"/>
      <c r="Y120" s="145"/>
      <c r="Z120" s="145"/>
      <c r="AA120" s="146"/>
      <c r="AB120" s="144"/>
      <c r="AC120" s="144"/>
      <c r="AD120" s="146"/>
      <c r="AE120" s="147"/>
      <c r="AF120" s="143"/>
    </row>
    <row r="121" spans="1:32" s="45" customFormat="1" ht="15.75" x14ac:dyDescent="0.25">
      <c r="A121" s="166"/>
      <c r="B121" s="163"/>
      <c r="C121" s="167" t="s">
        <v>95</v>
      </c>
      <c r="D121" s="163"/>
      <c r="E121" s="299" t="s">
        <v>57</v>
      </c>
      <c r="F121" s="300"/>
      <c r="G121" s="141">
        <f>I79</f>
        <v>90187.35</v>
      </c>
      <c r="H121" s="142">
        <f>AF79</f>
        <v>90187.35</v>
      </c>
      <c r="I121" s="143">
        <f t="shared" si="47"/>
        <v>0</v>
      </c>
      <c r="J121" s="144"/>
      <c r="K121" s="144"/>
      <c r="L121" s="143"/>
      <c r="M121" s="145"/>
      <c r="N121" s="145"/>
      <c r="O121" s="143"/>
      <c r="P121" s="145"/>
      <c r="Q121" s="145"/>
      <c r="R121" s="143"/>
      <c r="S121" s="145"/>
      <c r="T121" s="145"/>
      <c r="U121" s="146"/>
      <c r="V121" s="145"/>
      <c r="W121" s="145"/>
      <c r="X121" s="143"/>
      <c r="Y121" s="145"/>
      <c r="Z121" s="145"/>
      <c r="AA121" s="146"/>
      <c r="AB121" s="144"/>
      <c r="AC121" s="144"/>
      <c r="AD121" s="146"/>
      <c r="AE121" s="147"/>
      <c r="AF121" s="143"/>
    </row>
    <row r="122" spans="1:32" s="45" customFormat="1" ht="15.75" x14ac:dyDescent="0.25">
      <c r="A122" s="166"/>
      <c r="B122" s="163"/>
      <c r="C122" s="167" t="s">
        <v>99</v>
      </c>
      <c r="D122" s="163"/>
      <c r="E122" s="299" t="s">
        <v>59</v>
      </c>
      <c r="F122" s="300"/>
      <c r="G122" s="141">
        <f>I82</f>
        <v>4600.38</v>
      </c>
      <c r="H122" s="142">
        <f>AF82</f>
        <v>4600.38</v>
      </c>
      <c r="I122" s="143">
        <f t="shared" si="47"/>
        <v>0</v>
      </c>
      <c r="J122" s="144"/>
      <c r="K122" s="144"/>
      <c r="L122" s="143"/>
      <c r="M122" s="145"/>
      <c r="N122" s="145"/>
      <c r="O122" s="143"/>
      <c r="P122" s="145"/>
      <c r="Q122" s="145"/>
      <c r="R122" s="143"/>
      <c r="S122" s="145"/>
      <c r="T122" s="145"/>
      <c r="U122" s="146"/>
      <c r="V122" s="145"/>
      <c r="W122" s="145"/>
      <c r="X122" s="143"/>
      <c r="Y122" s="145"/>
      <c r="Z122" s="145"/>
      <c r="AA122" s="146"/>
      <c r="AB122" s="144"/>
      <c r="AC122" s="144"/>
      <c r="AD122" s="146"/>
      <c r="AE122" s="147"/>
      <c r="AF122" s="143"/>
    </row>
    <row r="123" spans="1:32" s="45" customFormat="1" ht="15.75" x14ac:dyDescent="0.25">
      <c r="A123" s="138"/>
      <c r="B123" s="138"/>
      <c r="C123" s="138"/>
      <c r="D123" s="138"/>
      <c r="E123" s="139"/>
      <c r="F123" s="140"/>
      <c r="G123" s="141">
        <f>SUM(G113:G122)</f>
        <v>1840413.3800000001</v>
      </c>
      <c r="H123" s="142">
        <f>SUM(H113:H122)</f>
        <v>1840413.38</v>
      </c>
      <c r="I123" s="169">
        <f>SUM(I113:I122)</f>
        <v>7.2759576141834259E-11</v>
      </c>
      <c r="J123" s="144"/>
      <c r="K123" s="144"/>
      <c r="L123" s="143"/>
      <c r="M123" s="145"/>
      <c r="N123" s="145"/>
      <c r="O123" s="143"/>
      <c r="P123" s="145"/>
      <c r="Q123" s="145"/>
      <c r="R123" s="143"/>
      <c r="S123" s="145"/>
      <c r="T123" s="145"/>
      <c r="U123" s="146"/>
      <c r="V123" s="145"/>
      <c r="W123" s="145"/>
      <c r="X123" s="143"/>
      <c r="Y123" s="145"/>
      <c r="Z123" s="145"/>
      <c r="AA123" s="146"/>
      <c r="AB123" s="144"/>
      <c r="AC123" s="144"/>
      <c r="AD123" s="146"/>
      <c r="AE123" s="147"/>
      <c r="AF123" s="143"/>
    </row>
    <row r="124" spans="1:32" s="45" customFormat="1" ht="15.75" x14ac:dyDescent="0.25">
      <c r="A124" s="138"/>
      <c r="B124" s="138"/>
      <c r="C124" s="138"/>
      <c r="D124" s="138"/>
      <c r="E124" s="170"/>
      <c r="F124" s="140"/>
      <c r="G124" s="141"/>
      <c r="H124" s="142"/>
      <c r="I124" s="143"/>
      <c r="J124" s="144"/>
      <c r="K124" s="144"/>
      <c r="L124" s="143"/>
      <c r="M124" s="145"/>
      <c r="N124" s="145"/>
      <c r="O124" s="143"/>
      <c r="P124" s="145"/>
      <c r="Q124" s="145"/>
      <c r="R124" s="143"/>
      <c r="S124" s="145"/>
      <c r="T124" s="145"/>
      <c r="U124" s="146"/>
      <c r="V124" s="145"/>
      <c r="W124" s="145"/>
      <c r="X124" s="143"/>
      <c r="Y124" s="145"/>
      <c r="Z124" s="145"/>
      <c r="AA124" s="146"/>
      <c r="AB124" s="144"/>
      <c r="AC124" s="144"/>
      <c r="AD124" s="146"/>
      <c r="AE124" s="147"/>
      <c r="AF124" s="143"/>
    </row>
    <row r="125" spans="1:32" s="45" customFormat="1" ht="15.75" x14ac:dyDescent="0.25">
      <c r="A125" s="138"/>
      <c r="B125" s="138"/>
      <c r="C125" s="138"/>
      <c r="D125" s="138"/>
      <c r="E125" s="170"/>
      <c r="F125" s="140"/>
      <c r="G125" s="141"/>
      <c r="H125" s="142"/>
      <c r="I125" s="143"/>
      <c r="J125" s="144"/>
      <c r="K125" s="144"/>
      <c r="L125" s="143"/>
      <c r="M125" s="145"/>
      <c r="N125" s="145"/>
      <c r="O125" s="143"/>
      <c r="P125" s="145"/>
      <c r="Q125" s="145"/>
      <c r="R125" s="143"/>
      <c r="S125" s="145"/>
      <c r="T125" s="145"/>
      <c r="U125" s="146"/>
      <c r="V125" s="145"/>
      <c r="W125" s="145"/>
      <c r="X125" s="143"/>
      <c r="Y125" s="145"/>
      <c r="Z125" s="145"/>
      <c r="AA125" s="146"/>
      <c r="AB125" s="144"/>
      <c r="AC125" s="144"/>
      <c r="AD125" s="146"/>
      <c r="AE125" s="147"/>
      <c r="AF125" s="143"/>
    </row>
    <row r="126" spans="1:32" s="45" customFormat="1" ht="15.75" x14ac:dyDescent="0.25">
      <c r="A126" s="138"/>
      <c r="B126" s="138"/>
      <c r="C126" s="138"/>
      <c r="D126" s="269" t="s">
        <v>109</v>
      </c>
      <c r="E126" s="270"/>
      <c r="F126" s="140"/>
      <c r="G126" s="141">
        <v>1840413.38</v>
      </c>
      <c r="H126" s="142">
        <f>H123</f>
        <v>1840413.38</v>
      </c>
      <c r="I126" s="171">
        <f>I123</f>
        <v>7.2759576141834259E-11</v>
      </c>
      <c r="J126" s="144"/>
      <c r="K126" s="144"/>
      <c r="L126" s="143"/>
      <c r="M126" s="145"/>
      <c r="N126" s="145"/>
      <c r="O126" s="143"/>
      <c r="P126" s="145"/>
      <c r="Q126" s="145"/>
      <c r="R126" s="143"/>
      <c r="S126" s="145"/>
      <c r="T126" s="145"/>
      <c r="U126" s="146"/>
      <c r="V126" s="145"/>
      <c r="W126" s="145"/>
      <c r="X126" s="143"/>
      <c r="Y126" s="145"/>
      <c r="Z126" s="145"/>
      <c r="AA126" s="146"/>
      <c r="AB126" s="144"/>
      <c r="AC126" s="144"/>
      <c r="AD126" s="146"/>
      <c r="AE126" s="147"/>
      <c r="AF126" s="143"/>
    </row>
    <row r="127" spans="1:32" s="45" customFormat="1" ht="15.75" x14ac:dyDescent="0.25">
      <c r="A127" s="138"/>
      <c r="B127" s="138"/>
      <c r="C127" s="138"/>
      <c r="D127" s="269" t="s">
        <v>110</v>
      </c>
      <c r="E127" s="270"/>
      <c r="F127" s="140"/>
      <c r="G127" s="141">
        <v>2134879.52</v>
      </c>
      <c r="H127" s="142">
        <f>H123*1.16</f>
        <v>2134879.5207999996</v>
      </c>
      <c r="I127" s="142">
        <f>I123*1.16</f>
        <v>8.4401108324527738E-11</v>
      </c>
      <c r="J127" s="144"/>
      <c r="K127" s="144"/>
      <c r="L127" s="143"/>
      <c r="M127" s="145"/>
      <c r="N127" s="145"/>
      <c r="O127" s="143"/>
      <c r="P127" s="145"/>
      <c r="Q127" s="145"/>
      <c r="R127" s="143"/>
      <c r="S127" s="145"/>
      <c r="T127" s="145"/>
      <c r="U127" s="146"/>
      <c r="V127" s="145"/>
      <c r="W127" s="145"/>
      <c r="X127" s="143"/>
      <c r="Y127" s="145"/>
      <c r="Z127" s="145"/>
      <c r="AA127" s="146"/>
      <c r="AB127" s="144"/>
      <c r="AC127" s="144"/>
      <c r="AD127" s="146"/>
      <c r="AE127" s="147"/>
      <c r="AF127" s="143"/>
    </row>
    <row r="128" spans="1:32" s="45" customFormat="1" ht="15.75" x14ac:dyDescent="0.25">
      <c r="A128" s="138"/>
      <c r="B128" s="138"/>
      <c r="C128" s="138"/>
      <c r="D128" s="138"/>
      <c r="E128" s="172"/>
      <c r="F128" s="140"/>
      <c r="G128" s="141"/>
      <c r="H128" s="142"/>
      <c r="I128" s="143"/>
      <c r="J128" s="144"/>
      <c r="K128" s="144"/>
      <c r="L128" s="143"/>
      <c r="M128" s="145"/>
      <c r="N128" s="145"/>
      <c r="O128" s="143"/>
      <c r="P128" s="145"/>
      <c r="Q128" s="145"/>
      <c r="R128" s="143"/>
      <c r="S128" s="145"/>
      <c r="T128" s="145"/>
      <c r="U128" s="146"/>
      <c r="V128" s="145"/>
      <c r="W128" s="145"/>
      <c r="X128" s="143"/>
      <c r="Y128" s="145"/>
      <c r="Z128" s="145"/>
      <c r="AA128" s="146"/>
      <c r="AB128" s="144"/>
      <c r="AC128" s="144"/>
      <c r="AD128" s="146"/>
      <c r="AE128" s="147"/>
      <c r="AF128" s="143"/>
    </row>
    <row r="129" spans="1:32" s="45" customFormat="1" ht="15.75" x14ac:dyDescent="0.25">
      <c r="A129" s="138"/>
      <c r="B129" s="138"/>
      <c r="C129" s="138"/>
      <c r="D129" s="138"/>
      <c r="E129" s="172"/>
      <c r="F129" s="140"/>
      <c r="G129" s="141"/>
      <c r="H129" s="142"/>
      <c r="I129" s="143"/>
      <c r="J129" s="144"/>
      <c r="K129" s="144"/>
      <c r="L129" s="143"/>
      <c r="M129" s="145"/>
      <c r="N129" s="145"/>
      <c r="O129" s="143"/>
      <c r="P129" s="145"/>
      <c r="Q129" s="145"/>
      <c r="R129" s="143"/>
      <c r="S129" s="145"/>
      <c r="T129" s="145"/>
      <c r="U129" s="146"/>
      <c r="V129" s="145"/>
      <c r="W129" s="145"/>
      <c r="X129" s="143"/>
      <c r="Y129" s="145"/>
      <c r="Z129" s="145"/>
      <c r="AA129" s="146"/>
      <c r="AB129" s="144"/>
      <c r="AC129" s="144"/>
      <c r="AD129" s="146"/>
      <c r="AE129" s="147"/>
      <c r="AF129" s="143"/>
    </row>
    <row r="130" spans="1:32" s="45" customFormat="1" ht="15.75" x14ac:dyDescent="0.25">
      <c r="A130" s="138"/>
      <c r="B130" s="138"/>
      <c r="C130" s="138"/>
      <c r="D130" s="138"/>
      <c r="E130" s="172"/>
      <c r="F130" s="140"/>
      <c r="G130" s="141"/>
      <c r="H130" s="142"/>
      <c r="I130" s="143"/>
      <c r="J130" s="144"/>
      <c r="K130" s="144"/>
      <c r="L130" s="143"/>
      <c r="M130" s="145"/>
      <c r="N130" s="145"/>
      <c r="O130" s="143"/>
      <c r="P130" s="145"/>
      <c r="Q130" s="145"/>
      <c r="R130" s="143"/>
      <c r="S130" s="145"/>
      <c r="T130" s="145"/>
      <c r="U130" s="146"/>
      <c r="V130" s="145"/>
      <c r="W130" s="145"/>
      <c r="X130" s="143"/>
      <c r="Y130" s="145"/>
      <c r="Z130" s="145"/>
      <c r="AA130" s="146"/>
      <c r="AB130" s="144"/>
      <c r="AC130" s="144"/>
      <c r="AD130" s="146"/>
      <c r="AE130" s="147"/>
      <c r="AF130" s="143"/>
    </row>
    <row r="131" spans="1:32" s="45" customFormat="1" ht="15.75" x14ac:dyDescent="0.25">
      <c r="A131" s="138"/>
      <c r="B131" s="138"/>
      <c r="C131" s="138"/>
      <c r="D131" s="138"/>
      <c r="E131" s="139"/>
      <c r="F131" s="140"/>
      <c r="G131" s="141"/>
      <c r="H131" s="142"/>
      <c r="I131" s="143"/>
      <c r="J131" s="144"/>
      <c r="K131" s="144"/>
      <c r="L131" s="143"/>
      <c r="M131" s="145"/>
      <c r="N131" s="145"/>
      <c r="O131" s="143"/>
      <c r="P131" s="145"/>
      <c r="Q131" s="145"/>
      <c r="R131" s="143"/>
      <c r="S131" s="145"/>
      <c r="T131" s="145"/>
      <c r="U131" s="146"/>
      <c r="V131" s="145"/>
      <c r="W131" s="145"/>
      <c r="X131" s="143"/>
      <c r="Y131" s="145"/>
      <c r="Z131" s="145"/>
      <c r="AA131" s="146"/>
      <c r="AB131" s="144"/>
      <c r="AC131" s="144"/>
      <c r="AD131" s="146"/>
      <c r="AE131" s="147"/>
      <c r="AF131" s="143"/>
    </row>
    <row r="132" spans="1:32" s="45" customFormat="1" ht="15.75" x14ac:dyDescent="0.25">
      <c r="A132" s="138"/>
      <c r="B132" s="138"/>
      <c r="C132" s="138"/>
      <c r="D132" s="242" t="s">
        <v>111</v>
      </c>
      <c r="E132" s="243"/>
      <c r="F132" s="244"/>
      <c r="G132" s="141">
        <f>G126</f>
        <v>1840413.38</v>
      </c>
      <c r="H132" s="205" t="s">
        <v>114</v>
      </c>
      <c r="I132" s="206"/>
      <c r="J132" s="173">
        <v>640463.86</v>
      </c>
      <c r="K132" s="144"/>
      <c r="L132" s="143"/>
      <c r="M132" s="145"/>
      <c r="N132" s="145"/>
      <c r="O132" s="143"/>
      <c r="P132" s="145"/>
      <c r="Q132" s="145"/>
      <c r="R132" s="143"/>
      <c r="S132" s="145"/>
      <c r="T132" s="145"/>
      <c r="U132" s="146"/>
      <c r="V132" s="145"/>
      <c r="W132" s="145"/>
      <c r="X132" s="143"/>
      <c r="Y132" s="145"/>
      <c r="Z132" s="145"/>
      <c r="AA132" s="146"/>
      <c r="AB132" s="144"/>
      <c r="AC132" s="144"/>
      <c r="AD132" s="146"/>
      <c r="AE132" s="147"/>
      <c r="AF132" s="143"/>
    </row>
    <row r="133" spans="1:32" s="45" customFormat="1" ht="17.25" customHeight="1" x14ac:dyDescent="0.25">
      <c r="A133" s="138"/>
      <c r="B133" s="138"/>
      <c r="C133" s="138"/>
      <c r="D133" s="138"/>
      <c r="E133" s="242" t="s">
        <v>112</v>
      </c>
      <c r="F133" s="244"/>
      <c r="G133" s="141">
        <f>H126</f>
        <v>1840413.38</v>
      </c>
      <c r="H133" s="205" t="s">
        <v>115</v>
      </c>
      <c r="I133" s="206"/>
      <c r="J133" s="173">
        <f>J132</f>
        <v>640463.86</v>
      </c>
      <c r="K133" s="144"/>
      <c r="L133" s="143"/>
      <c r="M133" s="145"/>
      <c r="N133" s="145"/>
      <c r="O133" s="143"/>
      <c r="P133" s="145"/>
      <c r="Q133" s="145"/>
      <c r="R133" s="143"/>
      <c r="S133" s="145"/>
      <c r="T133" s="145"/>
      <c r="U133" s="146"/>
      <c r="V133" s="145"/>
      <c r="W133" s="145"/>
      <c r="X133" s="143"/>
      <c r="Y133" s="145"/>
      <c r="Z133" s="145"/>
      <c r="AA133" s="146"/>
      <c r="AB133" s="144"/>
      <c r="AC133" s="144"/>
      <c r="AD133" s="146"/>
      <c r="AE133" s="147"/>
      <c r="AF133" s="143"/>
    </row>
    <row r="134" spans="1:32" s="45" customFormat="1" ht="16.5" customHeight="1" x14ac:dyDescent="0.25">
      <c r="A134" s="138"/>
      <c r="B134" s="138"/>
      <c r="C134" s="138"/>
      <c r="D134" s="138"/>
      <c r="E134" s="242" t="s">
        <v>113</v>
      </c>
      <c r="F134" s="244"/>
      <c r="G134" s="141">
        <f>I127</f>
        <v>8.4401108324527738E-11</v>
      </c>
      <c r="H134" s="205" t="s">
        <v>116</v>
      </c>
      <c r="I134" s="206"/>
      <c r="J134" s="173">
        <f>I127</f>
        <v>8.4401108324527738E-11</v>
      </c>
      <c r="K134" s="144"/>
      <c r="L134" s="143"/>
      <c r="M134" s="145"/>
      <c r="N134" s="145"/>
      <c r="O134" s="143"/>
      <c r="P134" s="145"/>
      <c r="Q134" s="145"/>
      <c r="R134" s="143"/>
      <c r="S134" s="145"/>
      <c r="T134" s="145"/>
      <c r="U134" s="146"/>
      <c r="V134" s="145"/>
      <c r="W134" s="145"/>
      <c r="X134" s="143"/>
      <c r="Y134" s="145"/>
      <c r="Z134" s="145"/>
      <c r="AA134" s="146"/>
      <c r="AB134" s="144"/>
      <c r="AC134" s="144"/>
      <c r="AD134" s="146"/>
      <c r="AE134" s="147"/>
      <c r="AF134" s="143"/>
    </row>
    <row r="135" spans="1:32" s="45" customFormat="1" ht="15.75" x14ac:dyDescent="0.25">
      <c r="A135" s="138"/>
      <c r="B135" s="138"/>
      <c r="C135" s="138"/>
      <c r="D135" s="138"/>
      <c r="E135" s="139"/>
      <c r="F135" s="140"/>
      <c r="G135" s="141"/>
      <c r="H135" s="142"/>
      <c r="I135" s="143"/>
      <c r="J135" s="144"/>
      <c r="K135" s="144"/>
      <c r="L135" s="143"/>
      <c r="M135" s="145"/>
      <c r="N135" s="145"/>
      <c r="O135" s="143"/>
      <c r="P135" s="145"/>
      <c r="Q135" s="145"/>
      <c r="R135" s="143"/>
      <c r="S135" s="145"/>
      <c r="T135" s="145"/>
      <c r="U135" s="146"/>
      <c r="V135" s="145"/>
      <c r="W135" s="145"/>
      <c r="X135" s="143"/>
      <c r="Y135" s="145"/>
      <c r="Z135" s="145"/>
      <c r="AA135" s="146"/>
      <c r="AB135" s="144"/>
      <c r="AC135" s="144"/>
      <c r="AD135" s="146"/>
      <c r="AE135" s="147"/>
      <c r="AF135" s="143"/>
    </row>
    <row r="136" spans="1:32" s="45" customFormat="1" ht="15.75" x14ac:dyDescent="0.25">
      <c r="A136" s="139" t="s">
        <v>117</v>
      </c>
      <c r="B136" s="138"/>
      <c r="C136" s="138"/>
      <c r="D136" s="138"/>
      <c r="E136" s="139"/>
      <c r="F136" s="140"/>
      <c r="G136" s="141"/>
      <c r="H136" s="142"/>
      <c r="I136" s="143"/>
      <c r="J136" s="144"/>
      <c r="K136" s="144"/>
      <c r="L136" s="143"/>
      <c r="M136" s="145"/>
      <c r="N136" s="145"/>
      <c r="O136" s="143"/>
      <c r="P136" s="145"/>
      <c r="Q136" s="145"/>
      <c r="R136" s="143"/>
      <c r="S136" s="145"/>
      <c r="T136" s="145"/>
      <c r="U136" s="146"/>
      <c r="V136" s="145"/>
      <c r="W136" s="145"/>
      <c r="X136" s="143"/>
      <c r="Y136" s="145"/>
      <c r="Z136" s="145"/>
      <c r="AA136" s="146"/>
      <c r="AB136" s="144"/>
      <c r="AC136" s="144"/>
      <c r="AD136" s="146"/>
      <c r="AE136" s="147"/>
      <c r="AF136" s="143"/>
    </row>
    <row r="137" spans="1:32" s="45" customFormat="1" ht="31.5" customHeight="1" x14ac:dyDescent="0.25">
      <c r="A137" s="174" t="s">
        <v>118</v>
      </c>
      <c r="B137" s="245" t="s">
        <v>122</v>
      </c>
      <c r="C137" s="246"/>
      <c r="D137" s="245" t="s">
        <v>123</v>
      </c>
      <c r="E137" s="246"/>
      <c r="F137" s="240" t="s">
        <v>105</v>
      </c>
      <c r="G137" s="241"/>
      <c r="H137" s="175" t="s">
        <v>124</v>
      </c>
      <c r="I137" s="176" t="s">
        <v>125</v>
      </c>
      <c r="J137" s="176" t="s">
        <v>136</v>
      </c>
      <c r="K137" s="177" t="s">
        <v>126</v>
      </c>
      <c r="L137" s="178" t="s">
        <v>137</v>
      </c>
      <c r="M137" s="179" t="s">
        <v>127</v>
      </c>
      <c r="N137" s="177" t="s">
        <v>128</v>
      </c>
      <c r="O137" s="179" t="s">
        <v>116</v>
      </c>
      <c r="P137" s="179"/>
      <c r="Q137" s="145"/>
      <c r="R137" s="143"/>
      <c r="S137" s="145"/>
      <c r="T137" s="145"/>
      <c r="U137" s="146"/>
      <c r="V137" s="145"/>
      <c r="W137" s="145"/>
      <c r="X137" s="143"/>
      <c r="Y137" s="145"/>
      <c r="Z137" s="145"/>
      <c r="AA137" s="146"/>
      <c r="AB137" s="144"/>
      <c r="AC137" s="144"/>
      <c r="AD137" s="146"/>
      <c r="AE137" s="147"/>
      <c r="AF137" s="143"/>
    </row>
    <row r="138" spans="1:32" s="45" customFormat="1" ht="17.25" customHeight="1" x14ac:dyDescent="0.25">
      <c r="A138" s="180" t="s">
        <v>119</v>
      </c>
      <c r="B138" s="236" t="s">
        <v>129</v>
      </c>
      <c r="C138" s="237"/>
      <c r="D138" s="234">
        <v>0</v>
      </c>
      <c r="E138" s="235"/>
      <c r="F138" s="234">
        <v>306341.36</v>
      </c>
      <c r="G138" s="235"/>
      <c r="H138" s="181">
        <v>306341.36</v>
      </c>
      <c r="I138" s="182">
        <v>1828538.16</v>
      </c>
      <c r="J138" s="183">
        <v>0</v>
      </c>
      <c r="K138" s="181">
        <v>0</v>
      </c>
      <c r="L138" s="182">
        <v>0</v>
      </c>
      <c r="M138" s="184">
        <v>91902.399999999994</v>
      </c>
      <c r="N138" s="184">
        <v>91902.399999999994</v>
      </c>
      <c r="O138" s="182">
        <f>J132-N138</f>
        <v>548561.46</v>
      </c>
      <c r="P138" s="145"/>
      <c r="Q138" s="145"/>
      <c r="R138" s="143"/>
      <c r="S138" s="145"/>
      <c r="T138" s="145"/>
      <c r="U138" s="146"/>
      <c r="V138" s="145"/>
      <c r="W138" s="145"/>
      <c r="X138" s="143"/>
      <c r="Y138" s="145"/>
      <c r="Z138" s="145"/>
      <c r="AA138" s="146"/>
      <c r="AB138" s="144"/>
      <c r="AC138" s="144"/>
      <c r="AD138" s="146"/>
      <c r="AE138" s="147"/>
      <c r="AF138" s="143"/>
    </row>
    <row r="139" spans="1:32" s="45" customFormat="1" ht="16.5" customHeight="1" x14ac:dyDescent="0.25">
      <c r="A139" s="180" t="s">
        <v>120</v>
      </c>
      <c r="B139" s="236" t="s">
        <v>130</v>
      </c>
      <c r="C139" s="237"/>
      <c r="D139" s="234">
        <v>306341.36</v>
      </c>
      <c r="E139" s="235"/>
      <c r="F139" s="234">
        <v>1500480.03</v>
      </c>
      <c r="G139" s="235"/>
      <c r="H139" s="181">
        <v>1806821.39</v>
      </c>
      <c r="I139" s="182">
        <v>328058.13</v>
      </c>
      <c r="J139" s="183">
        <v>0</v>
      </c>
      <c r="K139" s="181">
        <v>0</v>
      </c>
      <c r="L139" s="182">
        <v>91902.399999999994</v>
      </c>
      <c r="M139" s="184">
        <v>450144.01</v>
      </c>
      <c r="N139" s="184">
        <f>SUM(L139:M139)</f>
        <v>542046.41</v>
      </c>
      <c r="O139" s="182">
        <f>J133-N139</f>
        <v>98417.449999999953</v>
      </c>
      <c r="P139" s="145"/>
      <c r="Q139" s="145"/>
      <c r="R139" s="143"/>
      <c r="S139" s="145"/>
      <c r="T139" s="145"/>
      <c r="U139" s="146"/>
      <c r="V139" s="145"/>
      <c r="W139" s="145"/>
      <c r="X139" s="143"/>
      <c r="Y139" s="145"/>
      <c r="Z139" s="145"/>
      <c r="AA139" s="146"/>
      <c r="AB139" s="144"/>
      <c r="AC139" s="144"/>
      <c r="AD139" s="146"/>
      <c r="AE139" s="147"/>
      <c r="AF139" s="143"/>
    </row>
    <row r="140" spans="1:32" s="45" customFormat="1" ht="16.5" customHeight="1" x14ac:dyDescent="0.25">
      <c r="A140" s="180" t="s">
        <v>121</v>
      </c>
      <c r="B140" s="236" t="s">
        <v>131</v>
      </c>
      <c r="C140" s="237"/>
      <c r="D140" s="238">
        <v>1806821.39</v>
      </c>
      <c r="E140" s="239"/>
      <c r="F140" s="234">
        <v>328058.13</v>
      </c>
      <c r="G140" s="235"/>
      <c r="H140" s="181">
        <v>2134879.52</v>
      </c>
      <c r="I140" s="182">
        <v>0</v>
      </c>
      <c r="J140" s="183">
        <v>0</v>
      </c>
      <c r="K140" s="181">
        <v>0</v>
      </c>
      <c r="L140" s="182">
        <f>M138+M139</f>
        <v>542046.41</v>
      </c>
      <c r="M140" s="184">
        <v>98417.45</v>
      </c>
      <c r="N140" s="184">
        <f>SUM(L140:M140)</f>
        <v>640463.86</v>
      </c>
      <c r="O140" s="182">
        <v>0</v>
      </c>
      <c r="P140" s="145"/>
      <c r="Q140" s="145"/>
      <c r="R140" s="143"/>
      <c r="S140" s="145"/>
      <c r="T140" s="145"/>
      <c r="U140" s="146"/>
      <c r="V140" s="145"/>
      <c r="W140" s="145"/>
      <c r="X140" s="143"/>
      <c r="Y140" s="145"/>
      <c r="Z140" s="145"/>
      <c r="AA140" s="146"/>
      <c r="AB140" s="144"/>
      <c r="AC140" s="144"/>
      <c r="AD140" s="146"/>
      <c r="AE140" s="147"/>
      <c r="AF140" s="143"/>
    </row>
    <row r="141" spans="1:32" s="45" customFormat="1" ht="15.75" x14ac:dyDescent="0.25">
      <c r="A141" s="138"/>
      <c r="B141" s="138"/>
      <c r="C141" s="138"/>
      <c r="D141" s="138"/>
      <c r="E141" s="139"/>
      <c r="F141" s="140"/>
      <c r="G141" s="141"/>
      <c r="H141" s="142"/>
      <c r="I141" s="143"/>
      <c r="J141" s="144"/>
      <c r="K141" s="144"/>
      <c r="L141" s="143"/>
      <c r="M141" s="185"/>
      <c r="N141" s="185"/>
      <c r="O141" s="143"/>
      <c r="P141" s="145"/>
      <c r="Q141" s="145"/>
      <c r="R141" s="143"/>
      <c r="S141" s="145"/>
      <c r="T141" s="145"/>
      <c r="U141" s="146"/>
      <c r="V141" s="145"/>
      <c r="W141" s="145"/>
      <c r="X141" s="143"/>
      <c r="Y141" s="145"/>
      <c r="Z141" s="145"/>
      <c r="AA141" s="146"/>
      <c r="AB141" s="144"/>
      <c r="AC141" s="144"/>
      <c r="AD141" s="146"/>
      <c r="AE141" s="147"/>
      <c r="AF141" s="143"/>
    </row>
    <row r="142" spans="1:32" s="45" customFormat="1" ht="15.75" x14ac:dyDescent="0.25">
      <c r="A142" s="138"/>
      <c r="B142" s="138"/>
      <c r="C142" s="138"/>
      <c r="D142" s="138"/>
      <c r="E142" s="139"/>
      <c r="F142" s="140"/>
      <c r="G142" s="141"/>
      <c r="H142" s="142"/>
      <c r="I142" s="143"/>
      <c r="J142" s="144"/>
      <c r="K142" s="144"/>
      <c r="L142" s="143"/>
      <c r="M142" s="145"/>
      <c r="N142" s="145"/>
      <c r="O142" s="143"/>
      <c r="P142" s="145"/>
      <c r="Q142" s="145"/>
      <c r="R142" s="143"/>
      <c r="S142" s="145"/>
      <c r="T142" s="145"/>
      <c r="U142" s="14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7"/>
      <c r="AF142" s="187"/>
    </row>
    <row r="143" spans="1:32" s="45" customFormat="1" ht="15.75" x14ac:dyDescent="0.25">
      <c r="A143" s="138"/>
      <c r="B143" s="138"/>
      <c r="C143" s="138"/>
      <c r="D143" s="138"/>
      <c r="E143" s="139"/>
      <c r="F143" s="140"/>
      <c r="G143" s="141"/>
      <c r="H143" s="142"/>
      <c r="I143" s="143"/>
      <c r="J143" s="144"/>
      <c r="K143" s="144"/>
      <c r="L143" s="143"/>
      <c r="M143" s="145"/>
      <c r="N143" s="145"/>
      <c r="O143" s="143"/>
      <c r="P143" s="145"/>
      <c r="Q143" s="145"/>
      <c r="R143" s="143"/>
      <c r="S143" s="145"/>
      <c r="T143" s="145"/>
      <c r="U143" s="146"/>
      <c r="V143" s="188"/>
      <c r="W143" s="188"/>
      <c r="X143" s="189"/>
      <c r="Y143" s="189"/>
      <c r="Z143" s="189"/>
      <c r="AA143" s="189"/>
      <c r="AB143" s="189"/>
      <c r="AC143" s="189"/>
      <c r="AD143" s="189"/>
      <c r="AE143" s="190"/>
      <c r="AF143" s="188"/>
    </row>
    <row r="144" spans="1:32" s="45" customFormat="1" ht="16.5" customHeight="1" x14ac:dyDescent="0.25">
      <c r="A144" s="138"/>
      <c r="B144" s="138"/>
      <c r="C144" s="222" t="s">
        <v>138</v>
      </c>
      <c r="D144" s="223"/>
      <c r="E144" s="223"/>
      <c r="F144" s="223"/>
      <c r="G144" s="223"/>
      <c r="H144" s="223"/>
      <c r="I144" s="223"/>
      <c r="J144" s="224"/>
      <c r="K144" s="144"/>
      <c r="L144" s="143"/>
      <c r="M144" s="145"/>
      <c r="N144" s="145"/>
      <c r="O144" s="143"/>
      <c r="P144" s="145"/>
      <c r="Q144" s="145"/>
      <c r="R144" s="143"/>
      <c r="S144" s="145"/>
      <c r="T144" s="145"/>
      <c r="U144" s="146"/>
      <c r="V144" s="188"/>
      <c r="W144" s="188"/>
      <c r="X144" s="189"/>
      <c r="Y144" s="189"/>
      <c r="Z144" s="189"/>
      <c r="AA144" s="189"/>
      <c r="AB144" s="189"/>
      <c r="AC144" s="189"/>
      <c r="AD144" s="189"/>
      <c r="AE144" s="190"/>
      <c r="AF144" s="188"/>
    </row>
    <row r="145" spans="1:35" s="45" customFormat="1" ht="15.75" x14ac:dyDescent="0.25">
      <c r="A145" s="138"/>
      <c r="B145" s="138"/>
      <c r="C145" s="222" t="s">
        <v>139</v>
      </c>
      <c r="D145" s="223"/>
      <c r="E145" s="223"/>
      <c r="F145" s="223"/>
      <c r="G145" s="223"/>
      <c r="H145" s="223"/>
      <c r="I145" s="224"/>
      <c r="J145" s="144"/>
      <c r="K145" s="144"/>
      <c r="L145" s="143"/>
      <c r="M145" s="145"/>
      <c r="N145" s="145"/>
      <c r="O145" s="143"/>
      <c r="P145" s="145"/>
      <c r="Q145" s="145"/>
      <c r="R145" s="143"/>
      <c r="S145" s="145"/>
      <c r="T145" s="145"/>
      <c r="U145" s="146"/>
      <c r="V145" s="188"/>
      <c r="W145" s="188"/>
      <c r="X145" s="189"/>
      <c r="Y145" s="189"/>
      <c r="Z145" s="189"/>
      <c r="AA145" s="189"/>
      <c r="AB145" s="189"/>
      <c r="AC145" s="189"/>
      <c r="AD145" s="189"/>
      <c r="AE145" s="190"/>
      <c r="AF145" s="188"/>
    </row>
    <row r="146" spans="1:35" s="45" customFormat="1" ht="15.75" x14ac:dyDescent="0.25">
      <c r="A146" s="138"/>
      <c r="B146" s="138"/>
      <c r="C146" s="222" t="s">
        <v>140</v>
      </c>
      <c r="D146" s="223"/>
      <c r="E146" s="223"/>
      <c r="F146" s="223"/>
      <c r="G146" s="223"/>
      <c r="H146" s="223"/>
      <c r="I146" s="224"/>
      <c r="J146" s="144"/>
      <c r="K146" s="144"/>
      <c r="L146" s="143"/>
      <c r="M146" s="145"/>
      <c r="N146" s="145"/>
      <c r="O146" s="143"/>
      <c r="P146" s="145"/>
      <c r="Q146" s="145"/>
      <c r="R146" s="143"/>
      <c r="S146" s="145"/>
      <c r="T146" s="145"/>
      <c r="U146" s="146"/>
      <c r="V146" s="188"/>
      <c r="W146" s="188"/>
      <c r="X146" s="189"/>
      <c r="Y146" s="189"/>
      <c r="Z146" s="189"/>
      <c r="AA146" s="189"/>
      <c r="AB146" s="189"/>
      <c r="AC146" s="189"/>
      <c r="AD146" s="189"/>
      <c r="AE146" s="190"/>
      <c r="AF146" s="191"/>
    </row>
    <row r="147" spans="1:35" s="45" customFormat="1" ht="17.25" customHeight="1" x14ac:dyDescent="0.25">
      <c r="A147" s="138"/>
      <c r="B147" s="138"/>
      <c r="C147" s="222" t="s">
        <v>132</v>
      </c>
      <c r="D147" s="223"/>
      <c r="E147" s="223"/>
      <c r="F147" s="223"/>
      <c r="G147" s="223"/>
      <c r="H147" s="223"/>
      <c r="I147" s="223"/>
      <c r="J147" s="192"/>
      <c r="K147" s="192"/>
      <c r="L147" s="193"/>
      <c r="M147" s="145"/>
      <c r="N147" s="145"/>
      <c r="O147" s="143"/>
      <c r="P147" s="145"/>
      <c r="Q147" s="145"/>
      <c r="R147" s="143"/>
      <c r="S147" s="145"/>
      <c r="T147" s="145"/>
      <c r="U147" s="146"/>
      <c r="V147" s="188"/>
      <c r="W147" s="188"/>
      <c r="X147" s="189"/>
      <c r="Y147" s="189"/>
      <c r="Z147" s="189"/>
      <c r="AA147" s="189"/>
      <c r="AB147" s="189"/>
      <c r="AC147" s="189"/>
      <c r="AD147" s="189"/>
      <c r="AE147" s="190"/>
      <c r="AF147" s="191"/>
    </row>
    <row r="148" spans="1:35" s="45" customFormat="1" ht="42" customHeight="1" x14ac:dyDescent="0.25">
      <c r="A148" s="138"/>
      <c r="B148" s="138"/>
      <c r="C148" s="222" t="s">
        <v>141</v>
      </c>
      <c r="D148" s="223"/>
      <c r="E148" s="223"/>
      <c r="F148" s="223"/>
      <c r="G148" s="223"/>
      <c r="H148" s="223"/>
      <c r="I148" s="223"/>
      <c r="J148" s="223"/>
      <c r="K148" s="223"/>
      <c r="L148" s="224"/>
      <c r="M148" s="145"/>
      <c r="N148" s="145"/>
      <c r="O148" s="143"/>
      <c r="P148" s="145"/>
      <c r="Q148" s="145"/>
      <c r="R148" s="143"/>
      <c r="S148" s="145"/>
      <c r="T148" s="145"/>
      <c r="U148" s="146"/>
      <c r="V148" s="188"/>
      <c r="W148" s="188"/>
      <c r="X148" s="189"/>
      <c r="Y148" s="189"/>
      <c r="Z148" s="189"/>
      <c r="AA148" s="189"/>
      <c r="AB148" s="189"/>
      <c r="AC148" s="189"/>
      <c r="AD148" s="189"/>
      <c r="AE148" s="190"/>
      <c r="AF148" s="191"/>
    </row>
    <row r="149" spans="1:35" s="45" customFormat="1" ht="15.75" x14ac:dyDescent="0.25">
      <c r="A149" s="138"/>
      <c r="B149" s="138"/>
      <c r="C149" s="138"/>
      <c r="D149" s="138"/>
      <c r="E149" s="139"/>
      <c r="F149" s="140"/>
      <c r="G149" s="141"/>
      <c r="H149" s="142"/>
      <c r="I149" s="143"/>
      <c r="J149" s="144"/>
      <c r="K149" s="144"/>
      <c r="L149" s="143"/>
      <c r="M149" s="145"/>
      <c r="N149" s="145"/>
      <c r="O149" s="143"/>
      <c r="P149" s="145"/>
      <c r="Q149" s="145"/>
      <c r="R149" s="143"/>
      <c r="S149" s="145"/>
      <c r="T149" s="145"/>
      <c r="U149" s="146"/>
      <c r="V149" s="188"/>
      <c r="W149" s="188"/>
      <c r="X149" s="189"/>
      <c r="Y149" s="189"/>
      <c r="Z149" s="189"/>
      <c r="AA149" s="189"/>
      <c r="AB149" s="189"/>
      <c r="AC149" s="189"/>
      <c r="AD149" s="189"/>
      <c r="AE149" s="190"/>
      <c r="AF149" s="191"/>
    </row>
    <row r="150" spans="1:35" s="45" customFormat="1" ht="15.75" x14ac:dyDescent="0.25">
      <c r="A150" s="138"/>
      <c r="B150" s="138"/>
      <c r="C150" s="138"/>
      <c r="D150" s="138"/>
      <c r="E150" s="139"/>
      <c r="F150" s="140"/>
      <c r="G150" s="141"/>
      <c r="H150" s="142"/>
      <c r="I150" s="143"/>
      <c r="J150" s="144"/>
      <c r="K150" s="144"/>
      <c r="L150" s="143"/>
      <c r="M150" s="145"/>
      <c r="N150" s="145"/>
      <c r="O150" s="143"/>
      <c r="P150" s="145"/>
      <c r="Q150" s="145"/>
      <c r="R150" s="143"/>
      <c r="S150" s="145"/>
      <c r="T150" s="145"/>
      <c r="U150" s="146"/>
      <c r="V150" s="188"/>
      <c r="W150" s="188"/>
      <c r="X150" s="189"/>
      <c r="Y150" s="189"/>
      <c r="Z150" s="189"/>
      <c r="AA150" s="189"/>
      <c r="AB150" s="189"/>
      <c r="AC150" s="189"/>
      <c r="AD150" s="189"/>
      <c r="AE150" s="190"/>
      <c r="AF150" s="191"/>
    </row>
    <row r="151" spans="1:35" s="45" customFormat="1" ht="15.75" x14ac:dyDescent="0.25">
      <c r="A151" s="138"/>
      <c r="B151" s="138"/>
      <c r="C151" s="138"/>
      <c r="D151" s="138"/>
      <c r="E151" s="139"/>
      <c r="F151" s="140"/>
      <c r="G151" s="141"/>
      <c r="H151" s="142"/>
      <c r="I151" s="143"/>
      <c r="J151" s="144"/>
      <c r="K151" s="144"/>
      <c r="L151" s="143"/>
      <c r="M151" s="145"/>
      <c r="N151" s="145"/>
      <c r="O151" s="143"/>
      <c r="P151" s="145"/>
      <c r="Q151" s="145"/>
      <c r="R151" s="143"/>
      <c r="S151" s="145"/>
      <c r="T151" s="145"/>
      <c r="U151" s="146"/>
      <c r="V151" s="188"/>
      <c r="W151" s="188"/>
      <c r="X151" s="189"/>
      <c r="Y151" s="189"/>
      <c r="Z151" s="189"/>
      <c r="AA151" s="189"/>
      <c r="AB151" s="189"/>
      <c r="AC151" s="189"/>
      <c r="AD151" s="189"/>
      <c r="AE151" s="190"/>
      <c r="AF151" s="191"/>
    </row>
    <row r="152" spans="1:35" s="45" customFormat="1" ht="15.75" x14ac:dyDescent="0.25">
      <c r="A152" s="138"/>
      <c r="B152" s="138"/>
      <c r="C152" s="138"/>
      <c r="D152" s="138"/>
      <c r="E152" s="139"/>
      <c r="F152" s="140"/>
      <c r="G152" s="141"/>
      <c r="H152" s="142"/>
      <c r="I152" s="143"/>
      <c r="J152" s="144"/>
      <c r="K152" s="144"/>
      <c r="L152" s="143"/>
      <c r="M152" s="145"/>
      <c r="N152" s="145"/>
      <c r="O152" s="143"/>
      <c r="P152" s="145"/>
      <c r="Q152" s="145"/>
      <c r="R152" s="143"/>
      <c r="S152" s="145"/>
      <c r="T152" s="145"/>
      <c r="U152" s="146"/>
      <c r="V152" s="188"/>
      <c r="W152" s="188"/>
      <c r="X152" s="189"/>
      <c r="Y152" s="189"/>
      <c r="Z152" s="189"/>
      <c r="AA152" s="189"/>
      <c r="AB152" s="189"/>
      <c r="AC152" s="189"/>
      <c r="AD152" s="189"/>
      <c r="AE152" s="190"/>
      <c r="AF152" s="194"/>
    </row>
    <row r="153" spans="1:35" s="195" customFormat="1" ht="15.75" x14ac:dyDescent="0.25">
      <c r="A153" s="138"/>
      <c r="B153" s="138"/>
      <c r="C153" s="138"/>
      <c r="D153" s="138"/>
      <c r="E153" s="139"/>
      <c r="F153" s="140"/>
      <c r="G153" s="141"/>
      <c r="H153" s="142"/>
      <c r="I153" s="143"/>
      <c r="J153" s="144"/>
      <c r="K153" s="144"/>
      <c r="L153" s="143"/>
      <c r="M153" s="145"/>
      <c r="N153" s="145"/>
      <c r="O153" s="143"/>
      <c r="P153" s="145"/>
      <c r="Q153" s="145"/>
      <c r="R153" s="143"/>
      <c r="S153" s="145"/>
      <c r="T153" s="145"/>
      <c r="U153" s="146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</row>
    <row r="154" spans="1:35" s="195" customFormat="1" ht="30.75" customHeight="1" thickBot="1" x14ac:dyDescent="0.3">
      <c r="A154" s="196"/>
      <c r="B154" s="196"/>
      <c r="C154" s="196"/>
      <c r="D154" s="196"/>
      <c r="E154" s="197"/>
      <c r="F154" s="198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</row>
    <row r="155" spans="1:35" s="195" customFormat="1" ht="32.25" customHeight="1" x14ac:dyDescent="0.25">
      <c r="A155" s="29"/>
      <c r="B155" s="29"/>
      <c r="C155" s="29"/>
      <c r="D155" s="29"/>
      <c r="E155" s="201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</row>
    <row r="156" spans="1:35" s="195" customFormat="1" ht="28.5" customHeight="1" x14ac:dyDescent="0.25">
      <c r="A156" s="29"/>
      <c r="B156" s="29"/>
      <c r="C156" s="29"/>
      <c r="D156" s="29"/>
      <c r="E156" s="201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02"/>
      <c r="AF156" s="29"/>
    </row>
    <row r="157" spans="1:35" s="195" customFormat="1" ht="30" customHeight="1" x14ac:dyDescent="0.25">
      <c r="A157" s="29"/>
      <c r="B157" s="29"/>
      <c r="C157" s="29"/>
      <c r="D157" s="29"/>
      <c r="E157" s="201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H157" s="203"/>
      <c r="AI157" s="203"/>
    </row>
    <row r="158" spans="1:35" s="24" customFormat="1" ht="17.25" customHeight="1" x14ac:dyDescent="0.2">
      <c r="A158" s="23"/>
      <c r="B158" s="23"/>
      <c r="C158" s="23"/>
      <c r="D158" s="23"/>
      <c r="E158" s="25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5" s="24" customFormat="1" ht="18.75" customHeight="1" x14ac:dyDescent="0.2">
      <c r="A159" s="23"/>
      <c r="B159" s="23"/>
      <c r="C159" s="23"/>
      <c r="D159" s="23"/>
      <c r="E159" s="25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5" s="24" customFormat="1" x14ac:dyDescent="0.2">
      <c r="A160" s="23"/>
      <c r="B160" s="23"/>
      <c r="C160" s="23"/>
      <c r="D160" s="23"/>
      <c r="E160" s="25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s="24" customFormat="1" x14ac:dyDescent="0.2">
      <c r="A161" s="23"/>
      <c r="B161" s="23"/>
      <c r="C161" s="23"/>
      <c r="D161" s="23"/>
      <c r="E161" s="25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s="24" customFormat="1" ht="45" customHeight="1" x14ac:dyDescent="0.2">
      <c r="A162" s="23"/>
      <c r="B162" s="23"/>
      <c r="C162" s="23"/>
      <c r="D162" s="23"/>
      <c r="E162" s="25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s="24" customFormat="1" ht="29.25" customHeight="1" x14ac:dyDescent="0.2">
      <c r="A163" s="23"/>
      <c r="B163" s="23"/>
      <c r="C163" s="23"/>
      <c r="D163" s="23"/>
      <c r="E163" s="25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s="24" customFormat="1" ht="44.25" customHeight="1" x14ac:dyDescent="0.2">
      <c r="A164" s="23"/>
      <c r="B164" s="23"/>
      <c r="C164" s="23"/>
      <c r="D164" s="23"/>
      <c r="E164" s="25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s="24" customFormat="1" ht="22.5" customHeight="1" x14ac:dyDescent="0.2">
      <c r="A165" s="23"/>
      <c r="B165" s="23"/>
      <c r="C165" s="23"/>
      <c r="D165" s="23"/>
      <c r="E165" s="25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s="24" customFormat="1" ht="22.5" customHeight="1" x14ac:dyDescent="0.2">
      <c r="A166" s="23"/>
      <c r="B166" s="23"/>
      <c r="C166" s="23"/>
      <c r="D166" s="23"/>
      <c r="E166" s="25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s="24" customFormat="1" ht="22.5" customHeight="1" x14ac:dyDescent="0.2">
      <c r="A167" s="23"/>
      <c r="B167" s="23"/>
      <c r="C167" s="23"/>
      <c r="D167" s="23"/>
      <c r="E167" s="25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s="24" customFormat="1" ht="22.5" customHeight="1" x14ac:dyDescent="0.2">
      <c r="A168" s="23"/>
      <c r="B168" s="23"/>
      <c r="C168" s="23"/>
      <c r="D168" s="23"/>
      <c r="E168" s="25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s="24" customFormat="1" x14ac:dyDescent="0.2">
      <c r="A169" s="23"/>
      <c r="B169" s="23"/>
      <c r="C169" s="23"/>
      <c r="D169" s="23"/>
      <c r="E169" s="25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s="24" customFormat="1" x14ac:dyDescent="0.2">
      <c r="A170" s="23"/>
      <c r="B170" s="23"/>
      <c r="C170" s="23"/>
      <c r="D170" s="23"/>
      <c r="E170" s="25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s="24" customFormat="1" x14ac:dyDescent="0.2">
      <c r="A171" s="23"/>
      <c r="B171" s="23"/>
      <c r="C171" s="23"/>
      <c r="D171" s="23"/>
      <c r="E171" s="25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s="24" customFormat="1" ht="29.25" customHeight="1" x14ac:dyDescent="0.2">
      <c r="A172" s="23"/>
      <c r="B172" s="23"/>
      <c r="C172" s="23"/>
      <c r="D172" s="23"/>
      <c r="E172" s="25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s="24" customFormat="1" ht="44.25" customHeight="1" x14ac:dyDescent="0.2">
      <c r="A173" s="23"/>
      <c r="B173" s="23"/>
      <c r="C173" s="23"/>
      <c r="D173" s="23"/>
      <c r="E173" s="25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s="24" customFormat="1" x14ac:dyDescent="0.2">
      <c r="A174" s="23"/>
      <c r="B174" s="23"/>
      <c r="C174" s="23"/>
      <c r="D174" s="23"/>
      <c r="E174" s="25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s="24" customFormat="1" x14ac:dyDescent="0.2">
      <c r="A175" s="23"/>
      <c r="B175" s="23"/>
      <c r="C175" s="23"/>
      <c r="D175" s="23"/>
      <c r="E175" s="25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s="24" customFormat="1" x14ac:dyDescent="0.2">
      <c r="A176" s="23"/>
      <c r="B176" s="23"/>
      <c r="C176" s="23"/>
      <c r="D176" s="23"/>
      <c r="E176" s="25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s="24" customFormat="1" x14ac:dyDescent="0.2">
      <c r="A177" s="23"/>
      <c r="B177" s="23"/>
      <c r="C177" s="23"/>
      <c r="D177" s="23"/>
      <c r="E177" s="25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s="24" customFormat="1" x14ac:dyDescent="0.2">
      <c r="A178" s="23"/>
      <c r="B178" s="23"/>
      <c r="C178" s="23"/>
      <c r="D178" s="23"/>
      <c r="E178" s="25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s="24" customFormat="1" x14ac:dyDescent="0.2">
      <c r="A179" s="23"/>
      <c r="B179" s="23"/>
      <c r="C179" s="23"/>
      <c r="D179" s="23"/>
      <c r="E179" s="25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s="24" customFormat="1" x14ac:dyDescent="0.2">
      <c r="A180" s="23"/>
      <c r="B180" s="23"/>
      <c r="C180" s="23"/>
      <c r="D180" s="23"/>
      <c r="E180" s="25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s="24" customFormat="1" x14ac:dyDescent="0.2">
      <c r="A181" s="23"/>
      <c r="B181" s="23"/>
      <c r="C181" s="23"/>
      <c r="D181" s="23"/>
      <c r="E181" s="25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s="24" customFormat="1" ht="19.5" customHeight="1" x14ac:dyDescent="0.2">
      <c r="A182" s="23"/>
      <c r="B182" s="23"/>
      <c r="C182" s="23"/>
      <c r="D182" s="23"/>
      <c r="E182" s="25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s="24" customFormat="1" ht="45" customHeight="1" x14ac:dyDescent="0.2">
      <c r="A183" s="23"/>
      <c r="B183" s="23"/>
      <c r="C183" s="23"/>
      <c r="D183" s="23"/>
      <c r="E183" s="25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s="24" customFormat="1" x14ac:dyDescent="0.2">
      <c r="A184" s="23"/>
      <c r="B184" s="23"/>
      <c r="C184" s="23"/>
      <c r="D184" s="23"/>
      <c r="E184" s="25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s="24" customFormat="1" x14ac:dyDescent="0.2">
      <c r="A185" s="23"/>
      <c r="B185" s="23"/>
      <c r="C185" s="23"/>
      <c r="D185" s="23"/>
      <c r="E185" s="25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s="24" customFormat="1" x14ac:dyDescent="0.2">
      <c r="A186" s="23"/>
      <c r="B186" s="23"/>
      <c r="C186" s="23"/>
      <c r="D186" s="23"/>
      <c r="E186" s="25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s="24" customFormat="1" x14ac:dyDescent="0.2">
      <c r="A187" s="23"/>
      <c r="B187" s="23"/>
      <c r="C187" s="23"/>
      <c r="D187" s="23"/>
      <c r="E187" s="25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s="24" customFormat="1" x14ac:dyDescent="0.2">
      <c r="A188" s="23"/>
      <c r="B188" s="23"/>
      <c r="C188" s="23"/>
      <c r="D188" s="23"/>
      <c r="E188" s="25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s="24" customFormat="1" x14ac:dyDescent="0.2">
      <c r="A189" s="23"/>
      <c r="B189" s="23"/>
      <c r="C189" s="23"/>
      <c r="D189" s="23"/>
      <c r="E189" s="25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s="24" customFormat="1" x14ac:dyDescent="0.2">
      <c r="A190" s="23"/>
      <c r="B190" s="23"/>
      <c r="C190" s="23"/>
      <c r="D190" s="23"/>
      <c r="E190" s="25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s="24" customFormat="1" x14ac:dyDescent="0.2">
      <c r="A191" s="23"/>
      <c r="B191" s="23"/>
      <c r="C191" s="23"/>
      <c r="D191" s="23"/>
      <c r="E191" s="25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s="24" customFormat="1" x14ac:dyDescent="0.2">
      <c r="A192" s="23"/>
      <c r="B192" s="23"/>
      <c r="C192" s="23"/>
      <c r="D192" s="23"/>
      <c r="E192" s="25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s="24" customFormat="1" ht="45.75" customHeight="1" x14ac:dyDescent="0.2">
      <c r="A193" s="23"/>
      <c r="B193" s="23"/>
      <c r="C193" s="23"/>
      <c r="D193" s="23"/>
      <c r="E193" s="25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s="24" customFormat="1" x14ac:dyDescent="0.2">
      <c r="A194" s="23"/>
      <c r="B194" s="23"/>
      <c r="C194" s="23"/>
      <c r="D194" s="23"/>
      <c r="E194" s="25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s="24" customFormat="1" x14ac:dyDescent="0.2">
      <c r="A195" s="23"/>
      <c r="B195" s="23"/>
      <c r="C195" s="23"/>
      <c r="D195" s="23"/>
      <c r="E195" s="25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s="24" customFormat="1" x14ac:dyDescent="0.2">
      <c r="A196" s="23"/>
      <c r="B196" s="23"/>
      <c r="C196" s="23"/>
      <c r="D196" s="23"/>
      <c r="E196" s="25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s="24" customFormat="1" x14ac:dyDescent="0.2">
      <c r="A197" s="23"/>
      <c r="B197" s="23"/>
      <c r="C197" s="23"/>
      <c r="D197" s="23"/>
      <c r="E197" s="25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s="24" customFormat="1" x14ac:dyDescent="0.2">
      <c r="A198" s="23"/>
      <c r="B198" s="23"/>
      <c r="C198" s="23"/>
      <c r="D198" s="23"/>
      <c r="E198" s="25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s="24" customFormat="1" x14ac:dyDescent="0.2">
      <c r="A199" s="23"/>
      <c r="B199" s="23"/>
      <c r="C199" s="23"/>
      <c r="D199" s="23"/>
      <c r="E199" s="25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s="24" customFormat="1" x14ac:dyDescent="0.2">
      <c r="A200" s="23"/>
      <c r="B200" s="23"/>
      <c r="C200" s="23"/>
      <c r="D200" s="23"/>
      <c r="E200" s="25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s="24" customFormat="1" x14ac:dyDescent="0.2">
      <c r="A201" s="23"/>
      <c r="B201" s="23"/>
      <c r="C201" s="23"/>
      <c r="D201" s="23"/>
      <c r="E201" s="25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s="24" customFormat="1" x14ac:dyDescent="0.2">
      <c r="A202" s="23"/>
      <c r="B202" s="23"/>
      <c r="C202" s="23"/>
      <c r="D202" s="23"/>
      <c r="E202" s="25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s="24" customFormat="1" ht="18" customHeight="1" x14ac:dyDescent="0.2">
      <c r="A203" s="23"/>
      <c r="B203" s="23"/>
      <c r="C203" s="23"/>
      <c r="D203" s="23"/>
      <c r="E203" s="25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s="24" customFormat="1" ht="18" customHeight="1" x14ac:dyDescent="0.2">
      <c r="A204" s="23"/>
      <c r="B204" s="23"/>
      <c r="C204" s="23"/>
      <c r="D204" s="23"/>
      <c r="E204" s="25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s="24" customFormat="1" ht="25.5" customHeight="1" x14ac:dyDescent="0.2">
      <c r="A205" s="23"/>
      <c r="B205" s="23"/>
      <c r="C205" s="23"/>
      <c r="D205" s="23"/>
      <c r="E205" s="25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s="24" customFormat="1" ht="18" customHeight="1" x14ac:dyDescent="0.2">
      <c r="A206" s="23"/>
      <c r="B206" s="23"/>
      <c r="C206" s="23"/>
      <c r="D206" s="23"/>
      <c r="E206" s="25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s="24" customFormat="1" ht="18" customHeight="1" x14ac:dyDescent="0.2">
      <c r="A207" s="23"/>
      <c r="B207" s="23"/>
      <c r="C207" s="23"/>
      <c r="D207" s="23"/>
      <c r="E207" s="25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x14ac:dyDescent="0.2">
      <c r="E208" s="25"/>
    </row>
    <row r="209" spans="1:32" s="26" customFormat="1" ht="40.5" customHeight="1" x14ac:dyDescent="0.2">
      <c r="A209" s="23"/>
      <c r="B209" s="23"/>
      <c r="C209" s="23"/>
      <c r="D209" s="23"/>
      <c r="E209" s="25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s="26" customFormat="1" ht="30" customHeight="1" x14ac:dyDescent="0.2">
      <c r="A210" s="23"/>
      <c r="B210" s="23"/>
      <c r="C210" s="23"/>
      <c r="D210" s="23"/>
      <c r="E210" s="25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s="27" customFormat="1" ht="30.75" customHeight="1" x14ac:dyDescent="0.2">
      <c r="A211" s="23"/>
      <c r="B211" s="23"/>
      <c r="C211" s="23"/>
      <c r="D211" s="23"/>
      <c r="E211" s="25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s="26" customFormat="1" ht="53.25" customHeight="1" x14ac:dyDescent="0.2">
      <c r="A212" s="23"/>
      <c r="B212" s="23"/>
      <c r="C212" s="23"/>
      <c r="D212" s="23"/>
      <c r="E212" s="25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s="26" customFormat="1" ht="30.75" customHeight="1" x14ac:dyDescent="0.2">
      <c r="A213" s="23"/>
      <c r="B213" s="23"/>
      <c r="C213" s="23"/>
      <c r="D213" s="23"/>
      <c r="E213" s="25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s="26" customFormat="1" ht="40.5" customHeigh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s="26" customForma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s="28" customFormat="1" ht="13.5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s="28" customFormat="1" ht="21.75" customHeight="1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s="28" customFormat="1" ht="37.5" customHeight="1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s="26" customFormat="1" ht="7.5" customHeigh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</sheetData>
  <protectedRanges>
    <protectedRange sqref="J30:AD30" name="Rango3"/>
    <protectedRange sqref="M77:AE77 V37:AE37 M37:S37 V80:AE80 M80:S80 J33:K82 V45:AE45 V38:W44 Y38:Z44 V33:W36 Y33:Z36 V53:AE53 V60:AE60 V54:W59 V63:AE63 V61:W62 Y61:Z62 V69:AE69 V73:AE73 V70:W72 Y70:Z72 M74:N76 P74:Q76 V74:W76 Y74:Z76 M78:N79 P78:Q79 V78:W79 Y78:Z79 M81:N82 P81:Q82 V81:W82 M33:N36 P33:Q36 M45:S45 M38:N44 P38:Q44 M53:S53 M46:N52 P46:Q52 M60:S60 M54:N59 P54:Q59 M63:S63 M61:N62 P61:Q62 M69:S69 M64:N68 P64:Q68 M73:S73 M70:N72 P70:Q72 V46:W52 Y46:Z52 Y54:Z59 V64:W68 Y64:Z68 S33:S36 S38:S44 S46:S52 S54:S59 S61:S62 S64:S68 S70:S72 AB33:AC36 AB38:AC44 AB54:AC59 AB61:AC62 AB64:AC68 AB70:AC72 AB74:AC76 Y81:Z82 AB78:AC79 AB81:AC82 S74:S76 S78:S79 S81:S82 AB46:AC52 AE33:AE36 AE38:AE44 AE46:AE52 AE54:AE59 AE61:AE62 AE64:AE68 AE70:AE72 AE74:AE76 AE78:AE79 AE81:AE82" name="Rango3_2"/>
  </protectedRanges>
  <mergeCells count="122">
    <mergeCell ref="E122:F122"/>
    <mergeCell ref="B77:E77"/>
    <mergeCell ref="B67:E67"/>
    <mergeCell ref="B66:E66"/>
    <mergeCell ref="B75:E75"/>
    <mergeCell ref="B74:E74"/>
    <mergeCell ref="B68:E68"/>
    <mergeCell ref="A101:H101"/>
    <mergeCell ref="E117:F117"/>
    <mergeCell ref="E118:F118"/>
    <mergeCell ref="E119:F119"/>
    <mergeCell ref="E120:F120"/>
    <mergeCell ref="E121:F121"/>
    <mergeCell ref="AE26:AF26"/>
    <mergeCell ref="I101:K101"/>
    <mergeCell ref="A29:A31"/>
    <mergeCell ref="D126:E126"/>
    <mergeCell ref="D127:E127"/>
    <mergeCell ref="Q27:R27"/>
    <mergeCell ref="U27:W27"/>
    <mergeCell ref="B46:E46"/>
    <mergeCell ref="B41:E41"/>
    <mergeCell ref="B42:E42"/>
    <mergeCell ref="B43:E43"/>
    <mergeCell ref="B40:E40"/>
    <mergeCell ref="B51:E51"/>
    <mergeCell ref="B50:E50"/>
    <mergeCell ref="B49:E49"/>
    <mergeCell ref="B48:E48"/>
    <mergeCell ref="B47:E47"/>
    <mergeCell ref="B34:E34"/>
    <mergeCell ref="B33:E33"/>
    <mergeCell ref="B29:E31"/>
    <mergeCell ref="B35:E35"/>
    <mergeCell ref="B36:E36"/>
    <mergeCell ref="B37:E37"/>
    <mergeCell ref="B38:E38"/>
    <mergeCell ref="G1:AF1"/>
    <mergeCell ref="G2:AF2"/>
    <mergeCell ref="G3:AF3"/>
    <mergeCell ref="A6:E6"/>
    <mergeCell ref="A7:E7"/>
    <mergeCell ref="A17:AF17"/>
    <mergeCell ref="A18:AF18"/>
    <mergeCell ref="A19:AF19"/>
    <mergeCell ref="A8:E8"/>
    <mergeCell ref="A9:E9"/>
    <mergeCell ref="A10:E10"/>
    <mergeCell ref="A11:E11"/>
    <mergeCell ref="A12:E12"/>
    <mergeCell ref="A20:E20"/>
    <mergeCell ref="A24:C24"/>
    <mergeCell ref="R22:U22"/>
    <mergeCell ref="R24:U24"/>
    <mergeCell ref="C148:L148"/>
    <mergeCell ref="C144:J144"/>
    <mergeCell ref="F138:G138"/>
    <mergeCell ref="F139:G139"/>
    <mergeCell ref="F140:G140"/>
    <mergeCell ref="B138:C138"/>
    <mergeCell ref="B139:C139"/>
    <mergeCell ref="B140:C140"/>
    <mergeCell ref="D138:E138"/>
    <mergeCell ref="D139:E139"/>
    <mergeCell ref="D140:E140"/>
    <mergeCell ref="C147:I147"/>
    <mergeCell ref="R26:U26"/>
    <mergeCell ref="F137:G137"/>
    <mergeCell ref="D132:F132"/>
    <mergeCell ref="E133:F133"/>
    <mergeCell ref="E134:F134"/>
    <mergeCell ref="B137:C137"/>
    <mergeCell ref="D137:E137"/>
    <mergeCell ref="P30:R30"/>
    <mergeCell ref="C146:I146"/>
    <mergeCell ref="H133:I133"/>
    <mergeCell ref="H134:I134"/>
    <mergeCell ref="B58:E58"/>
    <mergeCell ref="B57:E57"/>
    <mergeCell ref="I27:L27"/>
    <mergeCell ref="B70:E70"/>
    <mergeCell ref="B69:E69"/>
    <mergeCell ref="I24:K24"/>
    <mergeCell ref="F29:F31"/>
    <mergeCell ref="G29:G31"/>
    <mergeCell ref="H29:H31"/>
    <mergeCell ref="B39:E39"/>
    <mergeCell ref="B56:E56"/>
    <mergeCell ref="B55:E55"/>
    <mergeCell ref="B54:E54"/>
    <mergeCell ref="B63:E63"/>
    <mergeCell ref="B62:E62"/>
    <mergeCell ref="B61:E61"/>
    <mergeCell ref="B60:E60"/>
    <mergeCell ref="B59:E59"/>
    <mergeCell ref="B65:E65"/>
    <mergeCell ref="B64:E64"/>
    <mergeCell ref="B73:E73"/>
    <mergeCell ref="M101:P101"/>
    <mergeCell ref="H132:I132"/>
    <mergeCell ref="F28:AF28"/>
    <mergeCell ref="I29:I31"/>
    <mergeCell ref="J29:AD29"/>
    <mergeCell ref="AE29:AE31"/>
    <mergeCell ref="AF29:AF31"/>
    <mergeCell ref="J30:L30"/>
    <mergeCell ref="C145:I145"/>
    <mergeCell ref="S30:U30"/>
    <mergeCell ref="V30:X30"/>
    <mergeCell ref="Y30:AA30"/>
    <mergeCell ref="AB30:AD30"/>
    <mergeCell ref="M30:O30"/>
    <mergeCell ref="B72:E72"/>
    <mergeCell ref="B71:E71"/>
    <mergeCell ref="E115:F115"/>
    <mergeCell ref="E116:F116"/>
    <mergeCell ref="E113:F113"/>
    <mergeCell ref="E111:F111"/>
    <mergeCell ref="B81:E81"/>
    <mergeCell ref="B80:E80"/>
    <mergeCell ref="B79:E79"/>
    <mergeCell ref="B78:E78"/>
  </mergeCells>
  <printOptions horizontalCentered="1"/>
  <pageMargins left="0.39370078740157483" right="0.39370078740157483" top="0.59055118110236227" bottom="0.47244094488188981" header="0" footer="0"/>
  <pageSetup paperSize="5" scale="35" fitToHeight="4" pageOrder="overThenDown" orientation="landscape" r:id="rId1"/>
  <headerFooter>
    <oddHeader>&amp;L&amp;"Barlow,Normal"&amp;9VERSIÓN 2019 1.1</oddHeader>
    <oddFooter>&amp;LXXXXXXXXXX
RESIDENTE DE OBRA DEL INCCOPY&amp;CXXXXXXXXXX
JEFE DE CONSTRUCIÓN  X DEL INCCOPY&amp;RXXXXXXXXXX
SUPERINTENDENTE DE OBRA</oddFooter>
  </headerFooter>
  <ignoredErrors>
    <ignoredError sqref="A32 A37 C113:C122 A138:A141 A45 A53 A60 A63 A69 A73 A77 A80" numberStoredAsText="1"/>
    <ignoredError sqref="K33:K35 K38:K43 N34:N35 N38:N43 T33:T35 T38:T43 W38:W43 W33:W35 N33 Q33:Q35 Q38:Q43 Z33:Z35 Z38:Z43 AC33:AC35 AC38:AC43 AE33:AF35 AE38:AF43 Q46:Q51 T46:T51 W46:W51 Z46:Z51 AC46:AC51 AE46:AE51 AF46:AF51 K46:K51 N46:N51 K54:K58 K61 N54:N61 Q54:Q61 T54:T61 W54:W61 Z54:Z61 AC54:AC61 AE54:AE61 AF54:AF61 K64:K67 N64:N67 Q64:Q67 T64:T67 W64:W67 Z64:Z67 AC64:AC67 AE64:AF67 K70:K81 N70:N81 Q70:Q81 T70:T81 W70:W81 Z70:Z81 AC70:AC81 AE70:AF81" unlockedFormula="1"/>
    <ignoredError sqref="N1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FINIQUITO</vt:lpstr>
      <vt:lpstr>FINIQUITO!Área_de_impresión</vt:lpstr>
      <vt:lpstr>FINIQUITO!Títulos_a_imprimir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alejandro.valdez</dc:creator>
  <cp:lastModifiedBy>Irving J. Valdez Celis</cp:lastModifiedBy>
  <cp:lastPrinted>2019-07-09T17:54:31Z</cp:lastPrinted>
  <dcterms:created xsi:type="dcterms:W3CDTF">2014-04-16T19:06:25Z</dcterms:created>
  <dcterms:modified xsi:type="dcterms:W3CDTF">2019-07-09T17:54:35Z</dcterms:modified>
</cp:coreProperties>
</file>